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H\Office of HIV\RyanWhite\Fiscal Management\GRANT &amp; STATE FUNDING\HOPWA\Grantee Information\2020-2024\GY23-24\6. 2023-2024 CAPER\Submission\Revisions\Approved Final 10282024\"/>
    </mc:Choice>
  </mc:AlternateContent>
  <xr:revisionPtr revIDLastSave="0" documentId="13_ncr:1_{C9CA8747-31E9-4E86-AC9E-9ECFD549920D}" xr6:coauthVersionLast="47" xr6:coauthVersionMax="47" xr10:uidLastSave="{00000000-0000-0000-0000-000000000000}"/>
  <workbookProtection workbookAlgorithmName="SHA-512" workbookHashValue="26Nep29tRjW+H3YVJKgmtrKU5uGXgi8wtt5yNBlKG+BCtkn3WQ0lkmo2jM4j1AJA/c/9uXk02uZTQv2dZ7KwxA==" workbookSaltValue="lLMi+plWrnyEATp1j/sUXg==" workbookSpinCount="100000" lockStructure="1"/>
  <bookViews>
    <workbookView xWindow="-120" yWindow="-120" windowWidth="25440" windowHeight="15270" activeTab="7" xr2:uid="{49D5C61D-7FE6-4778-A523-C8A363B5646F}"/>
  </bookViews>
  <sheets>
    <sheet name="HOPWA Provider" sheetId="1" r:id="rId1"/>
    <sheet name="Contact" sheetId="2" r:id="rId2"/>
    <sheet name="DEM &amp; Prior Living" sheetId="3" r:id="rId3"/>
    <sheet name="Leveraging" sheetId="4" r:id="rId4"/>
    <sheet name="TBRA" sheetId="5" r:id="rId5"/>
    <sheet name="STRMU" sheetId="6" r:id="rId6"/>
    <sheet name="PHP" sheetId="7" r:id="rId7"/>
    <sheet name="ATC &amp; Totals" sheetId="8" r:id="rId8"/>
  </sheets>
  <externalReferences>
    <externalReference r:id="rId9"/>
  </externalReferences>
  <definedNames>
    <definedName name="BEN_TOT">'DEM &amp; Prior Living'!$AA$26</definedName>
    <definedName name="HI_TOT">'[1]Housing Info'!$B$4</definedName>
    <definedName name="IND_TOT">'DEM &amp; Prior Living'!$AA$14</definedName>
    <definedName name="OCA_TOT">'[1]Other Competitive Activity'!$B$3</definedName>
    <definedName name="PFBH_TOT">'[1]P-FBH'!$BJ$72</definedName>
    <definedName name="PHP_TOT">[1]PHP!$B$4</definedName>
    <definedName name="SS_TOT">'[1]Supp Svcs'!$B$20</definedName>
    <definedName name="STRMU_TOT">[1]STRMU!$B$8</definedName>
    <definedName name="STTFBH_TOT">'[1]ST-TFBH'!$BJ$72</definedName>
    <definedName name="TBRA_TOT">[1]TBRA!$B$10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8" l="1"/>
  <c r="B4" i="8"/>
  <c r="I2" i="8"/>
  <c r="H2" i="8"/>
  <c r="G2" i="8"/>
  <c r="F2" i="8"/>
  <c r="E2" i="8"/>
  <c r="D2" i="8"/>
  <c r="C2" i="8"/>
  <c r="B2" i="8"/>
  <c r="B30" i="7"/>
  <c r="B23" i="7"/>
  <c r="B8" i="7"/>
  <c r="B47" i="6"/>
  <c r="B42" i="6"/>
  <c r="B35" i="6"/>
  <c r="B20" i="6"/>
  <c r="B15" i="6"/>
  <c r="B14" i="6"/>
  <c r="B9" i="6"/>
  <c r="B8" i="6"/>
  <c r="B47" i="5"/>
  <c r="B41" i="5"/>
  <c r="B38" i="5"/>
  <c r="B31" i="5"/>
  <c r="B16" i="5"/>
  <c r="B11" i="5"/>
  <c r="B10" i="5"/>
  <c r="B31" i="4"/>
  <c r="B28" i="4"/>
  <c r="B49" i="3"/>
  <c r="B28" i="3"/>
  <c r="B27" i="3"/>
</calcChain>
</file>

<file path=xl/sharedStrings.xml><?xml version="1.0" encoding="utf-8"?>
<sst xmlns="http://schemas.openxmlformats.org/spreadsheetml/2006/main" count="430" uniqueCount="297">
  <si>
    <t>Please complete for organizations designated to serve as project sponsor, i.e., organizations involved in the direct delivery of services for client households, as defined by 24 CFR 574.3.</t>
  </si>
  <si>
    <t>Project Sponsor Questions</t>
  </si>
  <si>
    <t>Responses</t>
  </si>
  <si>
    <t>What is the organization's name?</t>
  </si>
  <si>
    <t xml:space="preserve">Northern Nevada HOPES </t>
  </si>
  <si>
    <t>What is the organization's Unique Entity Identifier (UEI)?</t>
  </si>
  <si>
    <t xml:space="preserve">FGNADQF4LMJ4 </t>
  </si>
  <si>
    <t>What is the organization's Employer ID Number (EIN) or Tax ID Number (TIN)?</t>
  </si>
  <si>
    <t>86-0865357</t>
  </si>
  <si>
    <t>What is the HOPWA contract amount for this organization?</t>
  </si>
  <si>
    <t xml:space="preserve">What is the organization's business street address? </t>
  </si>
  <si>
    <t>580 W. 5th St</t>
  </si>
  <si>
    <t xml:space="preserve">In what city is the organization's business address? </t>
  </si>
  <si>
    <t>Reno</t>
  </si>
  <si>
    <t xml:space="preserve">In what county is the organization's business address? </t>
  </si>
  <si>
    <t xml:space="preserve">Washoe </t>
  </si>
  <si>
    <t>In what state is the organization's business address?</t>
  </si>
  <si>
    <t>Nevada</t>
  </si>
  <si>
    <t>What is the organization's business address zip code?</t>
  </si>
  <si>
    <t>89503</t>
  </si>
  <si>
    <t>What is the organization's parent company, if applicable?</t>
  </si>
  <si>
    <t>What department administers the organization's grant?</t>
  </si>
  <si>
    <t xml:space="preserve">Case Management </t>
  </si>
  <si>
    <t>What is the organization's phone number (including extension)?</t>
  </si>
  <si>
    <t>What is the organization's fax number?</t>
  </si>
  <si>
    <t>What is the organization's website?</t>
  </si>
  <si>
    <t>nnhopes.org</t>
  </si>
  <si>
    <t>What is the organization's Facebook page?</t>
  </si>
  <si>
    <t>nnhopes</t>
  </si>
  <si>
    <t>What is the organization's Twitter handle?</t>
  </si>
  <si>
    <r>
      <t xml:space="preserve">Is this a faith-based organization? </t>
    </r>
    <r>
      <rPr>
        <b/>
        <sz val="11"/>
        <color theme="1"/>
        <rFont val="Calibri"/>
        <family val="2"/>
      </rPr>
      <t>Yes or No.</t>
    </r>
  </si>
  <si>
    <t>no</t>
  </si>
  <si>
    <r>
      <t>Is this a nonprofit organization?</t>
    </r>
    <r>
      <rPr>
        <b/>
        <sz val="11"/>
        <color theme="1"/>
        <rFont val="Calibri"/>
        <family val="2"/>
      </rPr>
      <t xml:space="preserve"> Yes or No.</t>
    </r>
  </si>
  <si>
    <t>yes</t>
  </si>
  <si>
    <r>
      <t xml:space="preserve">Is this a grassroots organization? </t>
    </r>
    <r>
      <rPr>
        <b/>
        <sz val="11"/>
        <color theme="1"/>
        <rFont val="Calibri"/>
        <family val="2"/>
      </rPr>
      <t>Yes or No.</t>
    </r>
  </si>
  <si>
    <t>What are the cities of the organization's primary service area?</t>
  </si>
  <si>
    <t>Reno, Sparks, Carson</t>
  </si>
  <si>
    <t>What are the counties of the organization's primary service area?</t>
  </si>
  <si>
    <t xml:space="preserve">All Nevada counties exluding Clark county </t>
  </si>
  <si>
    <t xml:space="preserve">In what congressional district is the organization located? </t>
  </si>
  <si>
    <t>2nd</t>
  </si>
  <si>
    <t xml:space="preserve">In what congressional district is the primary service area? </t>
  </si>
  <si>
    <r>
      <t xml:space="preserve">Is there a waiting list for HOPWA housing subsidy assistance services in the organization's service area? </t>
    </r>
    <r>
      <rPr>
        <b/>
        <sz val="11"/>
        <color theme="1"/>
        <rFont val="Calibri"/>
        <family val="2"/>
      </rPr>
      <t>Yes or No.</t>
    </r>
  </si>
  <si>
    <t xml:space="preserve">Project Sponsor Non-Direct Service Expenditures </t>
  </si>
  <si>
    <t>What were the total HOPWA funds expended for Administration costs?</t>
  </si>
  <si>
    <t>How much was expended on Technical Assistance?</t>
  </si>
  <si>
    <t>How much was expended on Resource Identification?</t>
  </si>
  <si>
    <r>
      <t xml:space="preserve">Contact Information for your Organization
</t>
    </r>
    <r>
      <rPr>
        <b/>
        <sz val="12"/>
        <color theme="1"/>
        <rFont val="Calibri"/>
        <family val="2"/>
      </rPr>
      <t xml:space="preserve">Only organizations designated as project sponsors (see definition of "Project Sponsor Organization" in Performance Report Cover tab) should complete this tab. </t>
    </r>
  </si>
  <si>
    <t>Question</t>
  </si>
  <si>
    <t>Contact Information for Primary Program Contact</t>
  </si>
  <si>
    <t xml:space="preserve">What is the Primary Program contact name? </t>
  </si>
  <si>
    <t xml:space="preserve">Sharon Chamberlain </t>
  </si>
  <si>
    <t xml:space="preserve">What is the Primary Program contact title? </t>
  </si>
  <si>
    <t>Chief Executive Officer</t>
  </si>
  <si>
    <t xml:space="preserve">In what department does the Primary Program contact work? </t>
  </si>
  <si>
    <t>All</t>
  </si>
  <si>
    <t xml:space="preserve">What is the Primary Program contact email? </t>
  </si>
  <si>
    <t xml:space="preserve">schamberlain@nnhopes.org </t>
  </si>
  <si>
    <t xml:space="preserve">What is the Primary Program contact phone number (including extension)? </t>
  </si>
  <si>
    <t>(775) 786-4673 EX 6004</t>
  </si>
  <si>
    <t xml:space="preserve">What is the Primary Program contact fax number? </t>
  </si>
  <si>
    <t>Contact Information for Secondary Program Contact</t>
  </si>
  <si>
    <t xml:space="preserve">What is the Secondary Program contact name? </t>
  </si>
  <si>
    <t>Faye Towner</t>
  </si>
  <si>
    <t xml:space="preserve">What is the Secondary Program contact title? </t>
  </si>
  <si>
    <t xml:space="preserve">Grants Accountig Manager </t>
  </si>
  <si>
    <t xml:space="preserve">In what department does the Secondary Program contact work? </t>
  </si>
  <si>
    <t xml:space="preserve">Accounting </t>
  </si>
  <si>
    <t xml:space="preserve">What is the Secondary Program contact email? </t>
  </si>
  <si>
    <t xml:space="preserve">ftowner@nnhopes.org </t>
  </si>
  <si>
    <t xml:space="preserve">What is the Secondary Program contact phone number (including extension)? </t>
  </si>
  <si>
    <t>(775) 786-4673 EX 6012</t>
  </si>
  <si>
    <t xml:space="preserve">What is the Secondary Program contact fax number? </t>
  </si>
  <si>
    <t>Contact Information for Individuals Seeking Services</t>
  </si>
  <si>
    <t xml:space="preserve">What is the Services contact name? </t>
  </si>
  <si>
    <t>Lorena Lemus</t>
  </si>
  <si>
    <t xml:space="preserve">What is the Services contact title? </t>
  </si>
  <si>
    <t xml:space="preserve">Case Management Services Coordinator </t>
  </si>
  <si>
    <t xml:space="preserve">In what department does the Services contact work? </t>
  </si>
  <si>
    <t xml:space="preserve">What is the Services contact email? </t>
  </si>
  <si>
    <t>llemus@nnhopes.org</t>
  </si>
  <si>
    <t xml:space="preserve">What is the Services contact phone number (including extension)? </t>
  </si>
  <si>
    <t>(775) 786-4673</t>
  </si>
  <si>
    <t xml:space="preserve">What is the Services contact fax number? </t>
  </si>
  <si>
    <r>
      <t xml:space="preserve">Complete the age, gender, race, and ethnicity information for all individuals served with all types of HOPWA assistance.
</t>
    </r>
    <r>
      <rPr>
        <b/>
        <i/>
        <sz val="12"/>
        <color theme="1"/>
        <rFont val="Calibri"/>
        <family val="2"/>
      </rPr>
      <t>See totals in rows 27 and 28.</t>
    </r>
  </si>
  <si>
    <t xml:space="preserve">A. For each racial category, how many HOPWA-eligible Individuals identified as such? 
</t>
  </si>
  <si>
    <t>Male</t>
  </si>
  <si>
    <t>Female</t>
  </si>
  <si>
    <t>Gender Nonbinary</t>
  </si>
  <si>
    <t>Transgender Female</t>
  </si>
  <si>
    <t>Transgender Male</t>
  </si>
  <si>
    <t>Gender not Disclosed</t>
  </si>
  <si>
    <t>Of the total number of individuals reported for each racial category, how many also identify as Hispanic or Latinx?</t>
  </si>
  <si>
    <t>Younger Than 18</t>
  </si>
  <si>
    <t>18-30</t>
  </si>
  <si>
    <t>31-50</t>
  </si>
  <si>
    <t>51 or Older</t>
  </si>
  <si>
    <t>Total Hispanic or Latinx</t>
  </si>
  <si>
    <t>Asian</t>
  </si>
  <si>
    <t>Asian &amp; White</t>
  </si>
  <si>
    <t>Black/African American</t>
  </si>
  <si>
    <t>Black/African American &amp; White</t>
  </si>
  <si>
    <t>American Indian/Alaskan Native</t>
  </si>
  <si>
    <t>American Indian/Alaskan Native &amp; Black/African American</t>
  </si>
  <si>
    <t>American Indian/Alaskan Native &amp; White</t>
  </si>
  <si>
    <t>Native Hawaiian/Other Pacific Islander</t>
  </si>
  <si>
    <t>Other Multi-Racial</t>
  </si>
  <si>
    <t>White</t>
  </si>
  <si>
    <t xml:space="preserve">B. For each racial category, how many other household members (beneficiaries) identified as such? </t>
  </si>
  <si>
    <t>b. Asian</t>
  </si>
  <si>
    <t>b. Asian &amp; White</t>
  </si>
  <si>
    <t>b. Black/African American</t>
  </si>
  <si>
    <t>b. Black/African American &amp; White</t>
  </si>
  <si>
    <t>b. American Indian/Alaskan Native</t>
  </si>
  <si>
    <t>b. American Indian/Alaskan Native &amp; Black/African American</t>
  </si>
  <si>
    <t>b. American Indian/Alaskan Native &amp; White</t>
  </si>
  <si>
    <t>b. Native Hawaiian/Other Pacific Islander</t>
  </si>
  <si>
    <t>b. Other Multi-Racial</t>
  </si>
  <si>
    <t>b. White</t>
  </si>
  <si>
    <t>TOTS_ROW</t>
  </si>
  <si>
    <t>Total number of HOPWA-eligible individuals served with HOPWA assistance (rows 4-13):</t>
  </si>
  <si>
    <t>Total number of other household members (beneficiaries) served with HOPWA assistance (rows 16-25):</t>
  </si>
  <si>
    <t>How many other household members (beneficiaries) are HIV+?</t>
  </si>
  <si>
    <t xml:space="preserve">How many other household members (beneficiaries) are HIV negative or have an unknown HIV status? </t>
  </si>
  <si>
    <t>Complete Prior Living Situations for HOPWA-eligible Individuals served by TBRA, P-FBH, ST-TFBH, or PHP</t>
  </si>
  <si>
    <t xml:space="preserve">How many HOPWA-eligible individuals continued receiving HOPWA assistance from the previous year? </t>
  </si>
  <si>
    <t>How many individuals newly receiving HOPWA assistance came from:</t>
  </si>
  <si>
    <t>A place not meant for human habitation?</t>
  </si>
  <si>
    <t>An emergency shelter?</t>
  </si>
  <si>
    <t>A transitional housing facility for formerly homeless persons?</t>
  </si>
  <si>
    <t>A permanent housing situation for formerly homeless persons?</t>
  </si>
  <si>
    <t>A psychiatric hospital or other psychiatric facility?</t>
  </si>
  <si>
    <t xml:space="preserve">A substance abuse facility? </t>
  </si>
  <si>
    <t>A non-psychiatric hospital?</t>
  </si>
  <si>
    <t>A foster care home?</t>
  </si>
  <si>
    <t xml:space="preserve">Jail, prison, or a juvenile detention facility? </t>
  </si>
  <si>
    <t xml:space="preserve">A rented room, apartment or house? </t>
  </si>
  <si>
    <t>A house the individual owned?</t>
  </si>
  <si>
    <t>Staying at someone else's house?</t>
  </si>
  <si>
    <t xml:space="preserve">A hotel or motel paid for by the individual? </t>
  </si>
  <si>
    <t>Any other prior living situation?</t>
  </si>
  <si>
    <t xml:space="preserve">How many individuals newly receiving HOPWA assistance didn't report or refused to report their prior living situation? </t>
  </si>
  <si>
    <t>How many individuals newly receiving HOPWA assistance during this program year reported a prior living situation of homelessness [place not for human habitation, emergency shelter, transitional housing]:</t>
  </si>
  <si>
    <t>Also meet the definition of experiencing chronic homelessness?</t>
  </si>
  <si>
    <t>Also were veterans?</t>
  </si>
  <si>
    <t>Report the source(s) of cash or in-kind leveraged federal, state, local or private resources identified in either the Consolidated or Annual Plan (for formula grantees) or the grant proposal/application (for competitive grantees) and used in the delivery of the HOPWA program and the amount of leveraged dollars.</t>
  </si>
  <si>
    <r>
      <t xml:space="preserve">What is the amount </t>
    </r>
    <r>
      <rPr>
        <b/>
        <sz val="11"/>
        <color rgb="FFFF0000"/>
        <rFont val="Calibri"/>
        <family val="2"/>
      </rPr>
      <t>and type</t>
    </r>
    <r>
      <rPr>
        <b/>
        <sz val="11"/>
        <color theme="1"/>
        <rFont val="Calibri"/>
        <family val="2"/>
      </rPr>
      <t xml:space="preserve"> of leveraged funding that was provided by any of these sources? </t>
    </r>
  </si>
  <si>
    <t>Funding for this Report</t>
  </si>
  <si>
    <t>Was this a Housing Subsidy Assistance? 
Yes or No.</t>
  </si>
  <si>
    <t xml:space="preserve">  ESG</t>
  </si>
  <si>
    <t xml:space="preserve">  HOME</t>
  </si>
  <si>
    <t xml:space="preserve">  Ryan White</t>
  </si>
  <si>
    <t>Yes</t>
  </si>
  <si>
    <t xml:space="preserve">  Continuum of Care (CoC)</t>
  </si>
  <si>
    <t xml:space="preserve">  Low-Income Housing Tax Credit</t>
  </si>
  <si>
    <t xml:space="preserve">  Housing Choice Voucher Program</t>
  </si>
  <si>
    <t xml:space="preserve">  Private grants</t>
  </si>
  <si>
    <t xml:space="preserve">  In-kind resources</t>
  </si>
  <si>
    <t xml:space="preserve">  Grantee cash</t>
  </si>
  <si>
    <t>Other types of private or public funding:</t>
  </si>
  <si>
    <t xml:space="preserve">   Other FUNDING_1</t>
  </si>
  <si>
    <t xml:space="preserve">   Other FUNDING_2</t>
  </si>
  <si>
    <t xml:space="preserve">   Other FUNDING_3</t>
  </si>
  <si>
    <t xml:space="preserve">   Other FUNDING_4</t>
  </si>
  <si>
    <t xml:space="preserve">   Other FUNDING_5</t>
  </si>
  <si>
    <t xml:space="preserve">   Other FUNDING_6</t>
  </si>
  <si>
    <t xml:space="preserve">   Other FUNDING_7</t>
  </si>
  <si>
    <t xml:space="preserve">   Other FUNDING_8</t>
  </si>
  <si>
    <t xml:space="preserve">   Other FUNDING_9</t>
  </si>
  <si>
    <t xml:space="preserve">   Other FUNDING_10</t>
  </si>
  <si>
    <t xml:space="preserve">   Other FUNDING_11</t>
  </si>
  <si>
    <t xml:space="preserve">   Other FUNDING_12</t>
  </si>
  <si>
    <t xml:space="preserve">   Other FUNDING_13</t>
  </si>
  <si>
    <t xml:space="preserve">   Other FUNDING_14</t>
  </si>
  <si>
    <t xml:space="preserve">   Other FUNDING_15</t>
  </si>
  <si>
    <t>Program Income</t>
  </si>
  <si>
    <t>What was the amount of program income collected from resident rent payments in the program year?</t>
  </si>
  <si>
    <t xml:space="preserve">What was the amount of program income collected from other sources (non-resident payments) in the program year? </t>
  </si>
  <si>
    <t>Uses of Program Income</t>
  </si>
  <si>
    <t>What was the amount of total program income that was spent on housing assistance in the program year?</t>
  </si>
  <si>
    <t>What was the amount of total program income that was spent on supportive services or other non-housing costs in the program year?</t>
  </si>
  <si>
    <t>Rent Payments Made by HOPWA Housing Subsidy Assistance Recipients Directly to Private Landlords</t>
  </si>
  <si>
    <t>What was the amount of resident rent payment that residents paid directly to private landlords?</t>
  </si>
  <si>
    <t>Complete this section for all Households served with HOPWA Tenant-Based Rental Assistance (TBRA) by your organization in the reporting year.</t>
  </si>
  <si>
    <t>This Report</t>
  </si>
  <si>
    <t>TBRA Households Served and Expenditures</t>
  </si>
  <si>
    <t>How many households were served with HOPWA TBRA assistance?</t>
  </si>
  <si>
    <t>What were the total HOPWA funds expended for TBRA rental assistance?</t>
  </si>
  <si>
    <t xml:space="preserve">Other (Non-TBRA) Rental Assistance
Households Served and Expenditures (Other Non-TBRA Rental Assistance activities must be approved in the grant agreement). </t>
  </si>
  <si>
    <t>How many total households were served with Other (non-TBRA) Rental Assistance?</t>
  </si>
  <si>
    <t>What were the total HOPWA funds expended for Other (non-TBRA) Rental Assistance, as approved in the grant agreement?</t>
  </si>
  <si>
    <t>Describe the Other (non-TBRA) Rental Assistance provided. (150 characters).</t>
  </si>
  <si>
    <t>TBRA Household Total (TBRA + Other)</t>
  </si>
  <si>
    <t>Income Levels for Households Served by this Activity</t>
  </si>
  <si>
    <t>What is the number of households with income below 30% of Area Median Income?</t>
  </si>
  <si>
    <t>What is the number of households with income between 31% and 50% of Area Median Income?</t>
  </si>
  <si>
    <t>What is the number of households with income between 51% and 80% of Area Median Income?</t>
  </si>
  <si>
    <t>Sources of Income for Households Served by this Activity</t>
  </si>
  <si>
    <t>How many households accessed or maintained access to the following sources of income in the past year?</t>
  </si>
  <si>
    <t>Earned Income from Employment</t>
  </si>
  <si>
    <t>Retirement</t>
  </si>
  <si>
    <t>SSI</t>
  </si>
  <si>
    <t>SSDI</t>
  </si>
  <si>
    <t>Other Welfare Assistance (Supplemental Nutrition Assistance Program, WIC, TANF, etc.)</t>
  </si>
  <si>
    <t>Private Disability Insurance</t>
  </si>
  <si>
    <t>Veteran's Disability Payment (service or non-service connected payment)</t>
  </si>
  <si>
    <t>Regular contributions or gifts from organizations or persons not residing in the residence</t>
  </si>
  <si>
    <t>Worker's Compensation</t>
  </si>
  <si>
    <t>General Assistance (GA), or local program</t>
  </si>
  <si>
    <t>Unemployment Insurance</t>
  </si>
  <si>
    <t>Other Sources of Income</t>
  </si>
  <si>
    <r>
      <t xml:space="preserve">How many households maintained 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Aptos Narrow"/>
        <family val="2"/>
        <scheme val="minor"/>
      </rPr>
      <t xml:space="preserve"> sources of income?</t>
    </r>
  </si>
  <si>
    <t>Medical Insurance for Households Served by this Activity</t>
  </si>
  <si>
    <t>How many households accessed or maintained access to the following sources of medical insurance in the past year?</t>
  </si>
  <si>
    <t>MEDICAID Health Program or local program equivalent</t>
  </si>
  <si>
    <t>MEDICARE Health Insurance or local program equivalent</t>
  </si>
  <si>
    <t>Veterans Affairs Medical Services</t>
  </si>
  <si>
    <t>AIDS Drug Assistance Program</t>
  </si>
  <si>
    <t>State Children's Health Insurance Program (SCHIP) or local program equivalent</t>
  </si>
  <si>
    <t>Ryan White-funded Medical or Dental Assistance</t>
  </si>
  <si>
    <t>Health Outcomes for Households Served by this Activity</t>
  </si>
  <si>
    <r>
      <t xml:space="preserve">How many HOPWA-eligible individuals served with TBRA this year have </t>
    </r>
    <r>
      <rPr>
        <i/>
        <sz val="11"/>
        <color theme="1"/>
        <rFont val="Calibri"/>
        <family val="2"/>
      </rPr>
      <t>ever</t>
    </r>
    <r>
      <rPr>
        <sz val="11"/>
        <color theme="1"/>
        <rFont val="Aptos Narrow"/>
        <family val="2"/>
        <scheme val="minor"/>
      </rPr>
      <t xml:space="preserve"> been prescribed Anti-Retroviral Therapy?</t>
    </r>
  </si>
  <si>
    <t>How many HOPWA-eligible persons served with TBRA have shown an improved viral load or achieved viral suppression?</t>
  </si>
  <si>
    <t>Longevity for Households Served by this Activity</t>
  </si>
  <si>
    <t xml:space="preserve">How many households have been served with TBRA for less than one year? </t>
  </si>
  <si>
    <t xml:space="preserve">How many households have been served with TBRA for more than one year, but less than five years? </t>
  </si>
  <si>
    <t>How many households have been served with TBRA for more than five years, but less than 10 years?</t>
  </si>
  <si>
    <t>How many households have been served with TBRA for more than 10 years, but less than 15 years?</t>
  </si>
  <si>
    <t>How many households have been served with TBRA for more than 15 years?</t>
  </si>
  <si>
    <t>Housing Outcomes for Households Served by this Activity</t>
  </si>
  <si>
    <t>How many households continued receiving HOPWA TBRA assistance into the next year?</t>
  </si>
  <si>
    <t>How many households exited to other HOPWA housing programs?</t>
  </si>
  <si>
    <t>How many households exited to other housing subsidy programs?</t>
  </si>
  <si>
    <t>How many households exited to an emergency shelter?</t>
  </si>
  <si>
    <t>How many households exited to private housing?</t>
  </si>
  <si>
    <t>How many households exited to transitional housing (time limited - up to 24 months)?</t>
  </si>
  <si>
    <t>How many households exited to an institutional arrangement expected to last less than six months?</t>
  </si>
  <si>
    <t>How many households exited to institutional arrangement expected to last more than six months?</t>
  </si>
  <si>
    <t>How many households exited to a jail/prison term expected to last less than six months?</t>
  </si>
  <si>
    <t>How many households exited to a jail/prison term expected to last more than six months?</t>
  </si>
  <si>
    <t>How many households exited to a situation that isn't transitional, but is not expected to last more than 90 days and their housing situation after those 90 days is uncertain?</t>
  </si>
  <si>
    <t>How many households exited to a place not meant for human habitation?</t>
  </si>
  <si>
    <t>How many households were disconnected from care?</t>
  </si>
  <si>
    <t>How many of the HOPWA eligible individuals died?</t>
  </si>
  <si>
    <t>Complete this section for all Households served with HOPWA Short-Term Rent, Mortgage, and Utilities Assistance (STRMU) by your organization in the reporting year.</t>
  </si>
  <si>
    <t>Households Served by this Activity - STRMU Breakdown</t>
  </si>
  <si>
    <r>
      <t xml:space="preserve">a. How many households were served with STRMU mortgage assistance </t>
    </r>
    <r>
      <rPr>
        <b/>
        <sz val="11"/>
        <color theme="1"/>
        <rFont val="Calibri"/>
        <family val="2"/>
      </rPr>
      <t>only</t>
    </r>
    <r>
      <rPr>
        <sz val="11"/>
        <color theme="1"/>
        <rFont val="Aptos Narrow"/>
        <family val="2"/>
        <scheme val="minor"/>
      </rPr>
      <t>?</t>
    </r>
  </si>
  <si>
    <r>
      <t xml:space="preserve">b. How many households were served with STRMU rental assistance </t>
    </r>
    <r>
      <rPr>
        <b/>
        <sz val="11"/>
        <color theme="1"/>
        <rFont val="Calibri"/>
        <family val="2"/>
      </rPr>
      <t>only</t>
    </r>
    <r>
      <rPr>
        <sz val="11"/>
        <color theme="1"/>
        <rFont val="Aptos Narrow"/>
        <family val="2"/>
        <scheme val="minor"/>
      </rPr>
      <t>?</t>
    </r>
  </si>
  <si>
    <r>
      <t xml:space="preserve">c. How many households were served with STRMU utilities assistance </t>
    </r>
    <r>
      <rPr>
        <b/>
        <sz val="11"/>
        <color theme="1"/>
        <rFont val="Calibri"/>
        <family val="2"/>
      </rPr>
      <t>only</t>
    </r>
    <r>
      <rPr>
        <sz val="11"/>
        <color theme="1"/>
        <rFont val="Aptos Narrow"/>
        <family val="2"/>
        <scheme val="minor"/>
      </rPr>
      <t>?</t>
    </r>
  </si>
  <si>
    <t xml:space="preserve">d. How many households received more than one type of STRMU assistance? </t>
  </si>
  <si>
    <t>STRMU Households Total</t>
  </si>
  <si>
    <t>STRMU Expenditures</t>
  </si>
  <si>
    <t>What were the HOPWA funds expended for the following budget line items?</t>
  </si>
  <si>
    <t xml:space="preserve"> STRMU mortgage assistance</t>
  </si>
  <si>
    <t xml:space="preserve"> STRMU rental assistance </t>
  </si>
  <si>
    <t xml:space="preserve"> STRMU utility assistance </t>
  </si>
  <si>
    <t>Total STRMU Expenditures</t>
  </si>
  <si>
    <t xml:space="preserve">How many households have been served by STRMU for the first time this year? </t>
  </si>
  <si>
    <t xml:space="preserve">How many households also received STRMU assistance during the previous STRMU eligibility period? </t>
  </si>
  <si>
    <r>
      <t>How many households received STRMU assistance</t>
    </r>
    <r>
      <rPr>
        <b/>
        <sz val="11"/>
        <color theme="1"/>
        <rFont val="Calibri"/>
        <family val="2"/>
      </rPr>
      <t xml:space="preserve"> more than twice </t>
    </r>
    <r>
      <rPr>
        <sz val="11"/>
        <color theme="1"/>
        <rFont val="Aptos Narrow"/>
        <family val="2"/>
        <scheme val="minor"/>
      </rPr>
      <t xml:space="preserve">during the previous five eligibility periods? </t>
    </r>
  </si>
  <si>
    <r>
      <t>How many households received STRMU assistance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Aptos Narrow"/>
        <family val="2"/>
        <scheme val="minor"/>
      </rPr>
      <t xml:space="preserve">during the last five </t>
    </r>
    <r>
      <rPr>
        <b/>
        <sz val="11"/>
        <color theme="1"/>
        <rFont val="Calibri"/>
        <family val="2"/>
      </rPr>
      <t>consecutive</t>
    </r>
    <r>
      <rPr>
        <sz val="11"/>
        <color theme="1"/>
        <rFont val="Aptos Narrow"/>
        <family val="2"/>
        <scheme val="minor"/>
      </rPr>
      <t xml:space="preserve"> eligibility periods? </t>
    </r>
  </si>
  <si>
    <t>How many households continued receiving this type of HOPWA assistance into the next year?</t>
  </si>
  <si>
    <t xml:space="preserve">How many households served with STRMU were able to maintain a private housing situation without subsidy? </t>
  </si>
  <si>
    <t>How many households exited to institutional arrangement expected to last less than six months?</t>
  </si>
  <si>
    <t>How many households are likely to need additional Short-Term Rent, Mortgage and Utilities assistance to maintain the current housing arrangements?</t>
  </si>
  <si>
    <t>Complete this section for all Households served with HOPWA Permanent Housing Placement (PHP) assistance by your organization in the reporting year.</t>
  </si>
  <si>
    <t>Households Served by this Activity</t>
  </si>
  <si>
    <t>How many households were served with PHP assistance?</t>
  </si>
  <si>
    <t>PHP Expenditures for Households Served by this Activity</t>
  </si>
  <si>
    <t>What were the HOPWA funds expended for PHP?</t>
  </si>
  <si>
    <t>In the context of PHP, "exited" means the housing situation into which the household was placed using the PHP assistance.</t>
  </si>
  <si>
    <t>Activity Review</t>
  </si>
  <si>
    <t>TBRA</t>
  </si>
  <si>
    <t>P-FBH</t>
  </si>
  <si>
    <t>ST-TFBH</t>
  </si>
  <si>
    <t>STRMU</t>
  </si>
  <si>
    <t>PHP</t>
  </si>
  <si>
    <t>Housing Info</t>
  </si>
  <si>
    <t>SUPP SVC</t>
  </si>
  <si>
    <t>Other Competitive Activity</t>
  </si>
  <si>
    <r>
      <t xml:space="preserve">Total Households Served in ALL Activities </t>
    </r>
    <r>
      <rPr>
        <b/>
        <sz val="12"/>
        <color rgb="FF263238"/>
        <rFont val="Calibri"/>
        <family val="2"/>
      </rPr>
      <t>from this report</t>
    </r>
    <r>
      <rPr>
        <b/>
        <i/>
        <sz val="12"/>
        <color rgb="FF263238"/>
        <rFont val="Calibri"/>
        <family val="2"/>
      </rPr>
      <t xml:space="preserve"> for each Activity</t>
    </r>
    <r>
      <rPr>
        <b/>
        <sz val="12"/>
        <color rgb="FF263238"/>
        <rFont val="Calibri"/>
        <family val="2"/>
      </rPr>
      <t>.</t>
    </r>
  </si>
  <si>
    <t>Housing Subsidy Assistance Household Count Deduplication</t>
  </si>
  <si>
    <t>Total Housing Subsidy Assistance (from the TBRA, P-FBH, ST-TFBH, STRMU, PHP, Other Competitive Activity counts above)</t>
  </si>
  <si>
    <t>How many households received more than one type of HOPWA Housing Subsidy Assistance for TBRA, P-FBH, ST-TFBH, STRMU, PHP, Other Competitive Activity?</t>
  </si>
  <si>
    <t>Total Unduplicated Housing Subsidy Assistance Household Count</t>
  </si>
  <si>
    <t>Access to Care (ATC)</t>
  </si>
  <si>
    <r>
      <t xml:space="preserve">Complete HOPWA Outcomes for Access to Care and Support for </t>
    </r>
    <r>
      <rPr>
        <b/>
        <u/>
        <sz val="12"/>
        <color rgb="FF263238"/>
        <rFont val="Aptos Narrow"/>
        <family val="2"/>
        <scheme val="minor"/>
      </rPr>
      <t>all</t>
    </r>
    <r>
      <rPr>
        <b/>
        <sz val="12"/>
        <color rgb="FF263238"/>
        <rFont val="Aptos Narrow"/>
        <family val="2"/>
        <scheme val="minor"/>
      </rPr>
      <t xml:space="preserve"> </t>
    </r>
    <r>
      <rPr>
        <b/>
        <u/>
        <sz val="12"/>
        <color rgb="FF263238"/>
        <rFont val="Aptos Narrow"/>
        <family val="2"/>
        <scheme val="minor"/>
      </rPr>
      <t>households</t>
    </r>
    <r>
      <rPr>
        <b/>
        <sz val="12"/>
        <color rgb="FF263238"/>
        <rFont val="Aptos Narrow"/>
        <family val="2"/>
        <scheme val="minor"/>
      </rPr>
      <t xml:space="preserve"> served with HOPWA housing assistance and "other competitive activities" in the reporting year.</t>
    </r>
  </si>
  <si>
    <t>Questions</t>
  </si>
  <si>
    <t>How many households had contact with a case manager?</t>
  </si>
  <si>
    <t>How many households developed a housing plan for maintaining or establishing stable housing?</t>
  </si>
  <si>
    <t>How many households accessed and maintained medical insurance and/or assistance?</t>
  </si>
  <si>
    <t xml:space="preserve">How many households had contact with a primary health care provider? </t>
  </si>
  <si>
    <t>How many households accessed or maintained qualification for sources of income?</t>
  </si>
  <si>
    <t>How many households obtained/maintained an income-producing job during the program year (with or without any HOPWA-related assistance)?</t>
  </si>
  <si>
    <t>Subsidy Assistance with Supportive Service, Funded Case Management</t>
  </si>
  <si>
    <r>
      <t xml:space="preserve">How many households received any type of HOPWA Housing Subsidy Assistance </t>
    </r>
    <r>
      <rPr>
        <b/>
        <sz val="11"/>
        <color theme="1"/>
        <rFont val="Calibri"/>
        <family val="2"/>
      </rPr>
      <t>and</t>
    </r>
    <r>
      <rPr>
        <sz val="11"/>
        <color theme="1"/>
        <rFont val="Aptos Narrow"/>
        <family val="2"/>
        <scheme val="minor"/>
      </rPr>
      <t xml:space="preserve"> HOPWA Funded Case Management?</t>
    </r>
  </si>
  <si>
    <r>
      <t xml:space="preserve">How many households received any type of HOPWA Housing Subsidy Assistance </t>
    </r>
    <r>
      <rPr>
        <b/>
        <sz val="11"/>
        <color theme="1"/>
        <rFont val="Calibri"/>
        <family val="2"/>
      </rPr>
      <t>and</t>
    </r>
    <r>
      <rPr>
        <sz val="11"/>
        <color theme="1"/>
        <rFont val="Aptos Narrow"/>
        <family val="2"/>
        <scheme val="minor"/>
      </rPr>
      <t xml:space="preserve"> HOPWA Supportive Services?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</si>
</sst>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4"/>
      <color rgb="FF26323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color theme="0" tint="-0.14999847407452621"/>
      <name val="Calibri"/>
      <family val="2"/>
    </font>
    <font>
      <b/>
      <sz val="12"/>
      <color rgb="FF263238"/>
      <name val="Arial"/>
      <family val="2"/>
    </font>
    <font>
      <b/>
      <sz val="9"/>
      <color theme="1"/>
      <name val="Calibri"/>
      <family val="2"/>
    </font>
    <font>
      <b/>
      <sz val="12"/>
      <color rgb="FF263238"/>
      <name val="Calibri"/>
      <family val="2"/>
    </font>
    <font>
      <b/>
      <i/>
      <sz val="12"/>
      <color rgb="FF263238"/>
      <name val="Calibri"/>
      <family val="2"/>
    </font>
    <font>
      <b/>
      <sz val="14"/>
      <color rgb="FF263238"/>
      <name val="Arial"/>
      <family val="2"/>
    </font>
    <font>
      <b/>
      <sz val="12"/>
      <color rgb="FF263238"/>
      <name val="Aptos Narrow"/>
      <family val="2"/>
      <scheme val="minor"/>
    </font>
    <font>
      <b/>
      <u/>
      <sz val="12"/>
      <color rgb="FF26323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0">
    <xf numFmtId="0" fontId="0" fillId="0" borderId="0" xfId="0"/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0" fillId="0" borderId="4" xfId="0" applyBorder="1" applyAlignment="1" applyProtection="1">
      <alignment vertical="top" wrapText="1"/>
      <protection locked="0"/>
    </xf>
    <xf numFmtId="0" fontId="0" fillId="0" borderId="4" xfId="0" quotePrefix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/>
      <protection locked="0"/>
    </xf>
    <xf numFmtId="49" fontId="0" fillId="0" borderId="4" xfId="0" applyNumberFormat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0" fillId="2" borderId="4" xfId="0" applyFill="1" applyBorder="1" applyAlignment="1">
      <alignment vertical="top"/>
    </xf>
    <xf numFmtId="0" fontId="0" fillId="2" borderId="4" xfId="0" applyFill="1" applyBorder="1" applyAlignment="1">
      <alignment vertical="top" wrapText="1"/>
    </xf>
    <xf numFmtId="0" fontId="2" fillId="2" borderId="6" xfId="1" applyFont="1" applyFill="1" applyBorder="1" applyAlignment="1">
      <alignment vertical="top" wrapText="1"/>
    </xf>
    <xf numFmtId="0" fontId="6" fillId="2" borderId="4" xfId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6" fillId="2" borderId="3" xfId="1" applyFill="1" applyBorder="1" applyAlignment="1">
      <alignment horizontal="center" vertical="center" wrapText="1"/>
    </xf>
    <xf numFmtId="0" fontId="1" fillId="0" borderId="14" xfId="1" applyFont="1" applyBorder="1" applyAlignment="1">
      <alignment vertical="top" wrapText="1"/>
    </xf>
    <xf numFmtId="1" fontId="6" fillId="0" borderId="4" xfId="1" applyNumberFormat="1" applyBorder="1" applyAlignment="1" applyProtection="1">
      <alignment vertical="top"/>
      <protection locked="0"/>
    </xf>
    <xf numFmtId="1" fontId="6" fillId="0" borderId="3" xfId="1" applyNumberFormat="1" applyBorder="1" applyAlignment="1" applyProtection="1">
      <alignment vertical="top"/>
      <protection locked="0"/>
    </xf>
    <xf numFmtId="0" fontId="1" fillId="0" borderId="15" xfId="1" applyFont="1" applyBorder="1" applyAlignment="1">
      <alignment vertical="top" wrapText="1"/>
    </xf>
    <xf numFmtId="1" fontId="6" fillId="0" borderId="16" xfId="1" applyNumberFormat="1" applyBorder="1" applyAlignment="1" applyProtection="1">
      <alignment vertical="top"/>
      <protection locked="0"/>
    </xf>
    <xf numFmtId="0" fontId="10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0" fillId="3" borderId="12" xfId="0" applyFill="1" applyBorder="1"/>
    <xf numFmtId="0" fontId="0" fillId="3" borderId="10" xfId="0" applyFill="1" applyBorder="1"/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1" fontId="0" fillId="0" borderId="4" xfId="0" applyNumberFormat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 wrapText="1"/>
    </xf>
    <xf numFmtId="0" fontId="0" fillId="4" borderId="10" xfId="0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 indent="1"/>
    </xf>
    <xf numFmtId="1" fontId="12" fillId="5" borderId="4" xfId="0" applyNumberFormat="1" applyFont="1" applyFill="1" applyBorder="1" applyAlignment="1" applyProtection="1">
      <alignment horizontal="center" vertical="top"/>
      <protection locked="0"/>
    </xf>
    <xf numFmtId="0" fontId="13" fillId="0" borderId="0" xfId="0" applyFont="1"/>
    <xf numFmtId="0" fontId="14" fillId="4" borderId="4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top" wrapText="1"/>
    </xf>
    <xf numFmtId="0" fontId="5" fillId="2" borderId="3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top" wrapText="1"/>
    </xf>
    <xf numFmtId="0" fontId="6" fillId="0" borderId="4" xfId="1" applyBorder="1" applyAlignment="1">
      <alignment vertical="top" wrapText="1"/>
    </xf>
    <xf numFmtId="0" fontId="6" fillId="0" borderId="4" xfId="1" applyBorder="1" applyAlignment="1" applyProtection="1">
      <alignment vertical="top"/>
      <protection locked="0"/>
    </xf>
    <xf numFmtId="0" fontId="6" fillId="0" borderId="4" xfId="1" applyBorder="1" applyAlignment="1">
      <alignment vertical="top"/>
    </xf>
    <xf numFmtId="0" fontId="0" fillId="0" borderId="4" xfId="1" applyFont="1" applyBorder="1" applyAlignment="1" applyProtection="1">
      <alignment vertical="top"/>
      <protection locked="0"/>
    </xf>
    <xf numFmtId="0" fontId="5" fillId="2" borderId="4" xfId="1" applyFont="1" applyFill="1" applyBorder="1" applyAlignment="1">
      <alignment vertical="top"/>
    </xf>
    <xf numFmtId="0" fontId="5" fillId="2" borderId="4" xfId="1" applyFont="1" applyFill="1" applyBorder="1" applyAlignment="1">
      <alignment horizontal="center" vertical="center"/>
    </xf>
    <xf numFmtId="0" fontId="6" fillId="2" borderId="4" xfId="1" applyFill="1" applyBorder="1" applyAlignment="1">
      <alignment vertical="top"/>
    </xf>
    <xf numFmtId="0" fontId="6" fillId="0" borderId="4" xfId="1" applyBorder="1" applyAlignment="1">
      <alignment horizontal="left" vertical="top" indent="1"/>
    </xf>
    <xf numFmtId="0" fontId="18" fillId="2" borderId="4" xfId="1" applyFont="1" applyFill="1" applyBorder="1" applyAlignment="1">
      <alignment vertical="top" wrapText="1"/>
    </xf>
    <xf numFmtId="0" fontId="5" fillId="3" borderId="4" xfId="1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18" fillId="2" borderId="4" xfId="0" applyFont="1" applyFill="1" applyBorder="1" applyAlignment="1">
      <alignment vertical="top" wrapText="1"/>
    </xf>
    <xf numFmtId="0" fontId="18" fillId="2" borderId="4" xfId="0" quotePrefix="1" applyFont="1" applyFill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 indent="1"/>
    </xf>
    <xf numFmtId="0" fontId="21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 wrapText="1"/>
    </xf>
    <xf numFmtId="0" fontId="0" fillId="0" borderId="19" xfId="0" applyBorder="1" applyAlignment="1" applyProtection="1">
      <alignment vertical="top"/>
      <protection locked="0"/>
    </xf>
    <xf numFmtId="0" fontId="18" fillId="2" borderId="11" xfId="0" applyFont="1" applyFill="1" applyBorder="1" applyAlignment="1">
      <alignment vertical="top" wrapText="1"/>
    </xf>
    <xf numFmtId="0" fontId="0" fillId="0" borderId="3" xfId="0" applyBorder="1" applyAlignment="1" applyProtection="1">
      <alignment vertical="top"/>
      <protection locked="0"/>
    </xf>
    <xf numFmtId="0" fontId="5" fillId="2" borderId="0" xfId="0" applyFont="1" applyFill="1" applyAlignment="1">
      <alignment vertical="top" wrapText="1"/>
    </xf>
    <xf numFmtId="0" fontId="21" fillId="2" borderId="4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18" fillId="2" borderId="0" xfId="0" applyFont="1" applyFill="1" applyAlignment="1">
      <alignment vertical="top" wrapText="1"/>
    </xf>
    <xf numFmtId="0" fontId="0" fillId="0" borderId="10" xfId="0" applyBorder="1" applyAlignment="1" applyProtection="1">
      <alignment vertical="top"/>
      <protection locked="0"/>
    </xf>
    <xf numFmtId="0" fontId="13" fillId="2" borderId="4" xfId="0" applyFont="1" applyFill="1" applyBorder="1" applyAlignment="1">
      <alignment horizontal="left" vertical="top" wrapText="1" indent="1"/>
    </xf>
    <xf numFmtId="0" fontId="2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0" fillId="0" borderId="4" xfId="0" applyBorder="1" applyAlignment="1" applyProtection="1">
      <alignment vertical="center"/>
      <protection locked="0"/>
    </xf>
    <xf numFmtId="0" fontId="5" fillId="2" borderId="0" xfId="0" applyFont="1" applyFill="1" applyAlignment="1">
      <alignment vertical="top"/>
    </xf>
    <xf numFmtId="0" fontId="0" fillId="2" borderId="20" xfId="0" applyFill="1" applyBorder="1" applyAlignment="1">
      <alignment vertical="top"/>
    </xf>
    <xf numFmtId="0" fontId="5" fillId="2" borderId="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 wrapText="1"/>
    </xf>
    <xf numFmtId="0" fontId="0" fillId="2" borderId="21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0" borderId="11" xfId="0" applyBorder="1" applyAlignment="1" applyProtection="1">
      <alignment vertical="top"/>
      <protection locked="0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5" xfId="0" applyBorder="1"/>
    <xf numFmtId="0" fontId="0" fillId="0" borderId="2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top" wrapText="1"/>
    </xf>
    <xf numFmtId="0" fontId="16" fillId="0" borderId="5" xfId="1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22" fillId="5" borderId="4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26" fillId="0" borderId="11" xfId="0" applyFont="1" applyBorder="1" applyAlignment="1">
      <alignment horizontal="center" vertical="center" wrapText="1"/>
    </xf>
    <xf numFmtId="0" fontId="0" fillId="0" borderId="10" xfId="0" applyBorder="1"/>
    <xf numFmtId="0" fontId="27" fillId="0" borderId="7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 xr:uid="{21FE7A9A-6A8F-4DE6-A1A0-B8E2678F2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MH\Office%20of%20HIV\RyanWhite\Fiscal%20Management\GRANT%20&amp;%20STATE%20FUNDING\HOPWA\Grantee%20Information\2020-2024\GY23-24\6.%202023-2024%20CAPER\Submission\Revisions\Approved%20Final%2010282024\S_G680_HOPES23_24134_2532299.xlsx" TargetMode="External"/><Relationship Id="rId1" Type="http://schemas.openxmlformats.org/officeDocument/2006/relationships/externalLinkPath" Target="S_G680_HOPES23_24134_25322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formance Report Cover"/>
      <sheetName val="Instructions "/>
      <sheetName val="Identification"/>
      <sheetName val="HOPWA Provider"/>
      <sheetName val="CONTACT"/>
      <sheetName val="DEM &amp; Prior Living"/>
      <sheetName val="Leveraging"/>
      <sheetName val="TBRA"/>
      <sheetName val="P-FBH"/>
      <sheetName val="ST-TFBH"/>
      <sheetName val="STRMU"/>
      <sheetName val="PHP"/>
      <sheetName val="Housing Info"/>
      <sheetName val="Supp Svcs"/>
      <sheetName val="Other Competitive Activity"/>
      <sheetName val="ATC &amp; Totals"/>
      <sheetName val="CAP DEV"/>
      <sheetName val="VAWA"/>
      <sheetName val="T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>
            <v>29</v>
          </cell>
        </row>
      </sheetData>
      <sheetData sheetId="8">
        <row r="72">
          <cell r="BJ72">
            <v>0</v>
          </cell>
        </row>
      </sheetData>
      <sheetData sheetId="9">
        <row r="72">
          <cell r="BJ72">
            <v>0</v>
          </cell>
        </row>
      </sheetData>
      <sheetData sheetId="10">
        <row r="8">
          <cell r="B8">
            <v>61</v>
          </cell>
        </row>
      </sheetData>
      <sheetData sheetId="11">
        <row r="4">
          <cell r="B4">
            <v>20</v>
          </cell>
        </row>
      </sheetData>
      <sheetData sheetId="12">
        <row r="4">
          <cell r="B4">
            <v>0</v>
          </cell>
        </row>
      </sheetData>
      <sheetData sheetId="13">
        <row r="20">
          <cell r="B20">
            <v>0</v>
          </cell>
        </row>
      </sheetData>
      <sheetData sheetId="14">
        <row r="3">
          <cell r="B3">
            <v>0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B622-34C7-49FF-A377-A3D16F5530DC}">
  <dimension ref="A1:B30"/>
  <sheetViews>
    <sheetView workbookViewId="0">
      <selection activeCell="A12" sqref="A12"/>
    </sheetView>
  </sheetViews>
  <sheetFormatPr defaultRowHeight="15" x14ac:dyDescent="0.25"/>
  <cols>
    <col min="1" max="1" width="73.85546875" customWidth="1"/>
    <col min="2" max="2" width="39" customWidth="1"/>
  </cols>
  <sheetData>
    <row r="1" spans="1:2" ht="40.5" customHeight="1" thickBot="1" x14ac:dyDescent="0.3">
      <c r="A1" s="81" t="s">
        <v>0</v>
      </c>
      <c r="B1" s="82"/>
    </row>
    <row r="2" spans="1:2" x14ac:dyDescent="0.25">
      <c r="A2" s="1" t="s">
        <v>1</v>
      </c>
      <c r="B2" s="2" t="s">
        <v>2</v>
      </c>
    </row>
    <row r="3" spans="1:2" x14ac:dyDescent="0.25">
      <c r="A3" s="3" t="s">
        <v>3</v>
      </c>
      <c r="B3" s="4" t="s">
        <v>4</v>
      </c>
    </row>
    <row r="4" spans="1:2" x14ac:dyDescent="0.25">
      <c r="A4" s="3" t="s">
        <v>5</v>
      </c>
      <c r="B4" s="4" t="s">
        <v>6</v>
      </c>
    </row>
    <row r="5" spans="1:2" x14ac:dyDescent="0.25">
      <c r="A5" s="3" t="s">
        <v>7</v>
      </c>
      <c r="B5" s="5" t="s">
        <v>8</v>
      </c>
    </row>
    <row r="6" spans="1:2" x14ac:dyDescent="0.25">
      <c r="A6" s="3" t="s">
        <v>9</v>
      </c>
      <c r="B6" s="6">
        <v>491361</v>
      </c>
    </row>
    <row r="7" spans="1:2" x14ac:dyDescent="0.25">
      <c r="A7" s="3" t="s">
        <v>10</v>
      </c>
      <c r="B7" s="4" t="s">
        <v>11</v>
      </c>
    </row>
    <row r="8" spans="1:2" x14ac:dyDescent="0.25">
      <c r="A8" s="3" t="s">
        <v>12</v>
      </c>
      <c r="B8" s="4" t="s">
        <v>13</v>
      </c>
    </row>
    <row r="9" spans="1:2" x14ac:dyDescent="0.25">
      <c r="A9" s="3" t="s">
        <v>14</v>
      </c>
      <c r="B9" s="4" t="s">
        <v>15</v>
      </c>
    </row>
    <row r="10" spans="1:2" x14ac:dyDescent="0.25">
      <c r="A10" s="3" t="s">
        <v>16</v>
      </c>
      <c r="B10" s="4" t="s">
        <v>17</v>
      </c>
    </row>
    <row r="11" spans="1:2" x14ac:dyDescent="0.25">
      <c r="A11" s="3" t="s">
        <v>18</v>
      </c>
      <c r="B11" s="7" t="s">
        <v>19</v>
      </c>
    </row>
    <row r="12" spans="1:2" x14ac:dyDescent="0.25">
      <c r="A12" s="3" t="s">
        <v>20</v>
      </c>
      <c r="B12" s="4"/>
    </row>
    <row r="13" spans="1:2" x14ac:dyDescent="0.25">
      <c r="A13" s="3" t="s">
        <v>21</v>
      </c>
      <c r="B13" s="4" t="s">
        <v>22</v>
      </c>
    </row>
    <row r="14" spans="1:2" x14ac:dyDescent="0.25">
      <c r="A14" s="3" t="s">
        <v>23</v>
      </c>
      <c r="B14" s="4">
        <v>7757864673</v>
      </c>
    </row>
    <row r="15" spans="1:2" x14ac:dyDescent="0.25">
      <c r="A15" s="3" t="s">
        <v>24</v>
      </c>
      <c r="B15" s="4"/>
    </row>
    <row r="16" spans="1:2" x14ac:dyDescent="0.25">
      <c r="A16" s="3" t="s">
        <v>25</v>
      </c>
      <c r="B16" s="4" t="s">
        <v>26</v>
      </c>
    </row>
    <row r="17" spans="1:2" x14ac:dyDescent="0.25">
      <c r="A17" s="3" t="s">
        <v>27</v>
      </c>
      <c r="B17" s="4" t="s">
        <v>28</v>
      </c>
    </row>
    <row r="18" spans="1:2" x14ac:dyDescent="0.25">
      <c r="A18" s="3" t="s">
        <v>29</v>
      </c>
      <c r="B18" s="4" t="s">
        <v>28</v>
      </c>
    </row>
    <row r="19" spans="1:2" x14ac:dyDescent="0.25">
      <c r="A19" s="8" t="s">
        <v>30</v>
      </c>
      <c r="B19" s="4" t="s">
        <v>31</v>
      </c>
    </row>
    <row r="20" spans="1:2" x14ac:dyDescent="0.25">
      <c r="A20" s="8" t="s">
        <v>32</v>
      </c>
      <c r="B20" s="4" t="s">
        <v>33</v>
      </c>
    </row>
    <row r="21" spans="1:2" x14ac:dyDescent="0.25">
      <c r="A21" s="8" t="s">
        <v>34</v>
      </c>
      <c r="B21" s="4" t="s">
        <v>31</v>
      </c>
    </row>
    <row r="22" spans="1:2" x14ac:dyDescent="0.25">
      <c r="A22" s="3" t="s">
        <v>35</v>
      </c>
      <c r="B22" s="4" t="s">
        <v>36</v>
      </c>
    </row>
    <row r="23" spans="1:2" x14ac:dyDescent="0.25">
      <c r="A23" s="3" t="s">
        <v>37</v>
      </c>
      <c r="B23" s="4" t="s">
        <v>38</v>
      </c>
    </row>
    <row r="24" spans="1:2" x14ac:dyDescent="0.25">
      <c r="A24" s="3" t="s">
        <v>39</v>
      </c>
      <c r="B24" s="4" t="s">
        <v>40</v>
      </c>
    </row>
    <row r="25" spans="1:2" x14ac:dyDescent="0.25">
      <c r="A25" s="3" t="s">
        <v>41</v>
      </c>
      <c r="B25" s="4" t="s">
        <v>40</v>
      </c>
    </row>
    <row r="26" spans="1:2" ht="30" x14ac:dyDescent="0.25">
      <c r="A26" s="8" t="s">
        <v>42</v>
      </c>
      <c r="B26" s="4" t="s">
        <v>31</v>
      </c>
    </row>
    <row r="27" spans="1:2" x14ac:dyDescent="0.25">
      <c r="A27" s="9" t="s">
        <v>43</v>
      </c>
      <c r="B27" s="9"/>
    </row>
    <row r="28" spans="1:2" x14ac:dyDescent="0.25">
      <c r="A28" s="8" t="s">
        <v>44</v>
      </c>
      <c r="B28" s="6">
        <v>28545.64</v>
      </c>
    </row>
    <row r="29" spans="1:2" x14ac:dyDescent="0.25">
      <c r="A29" s="8" t="s">
        <v>45</v>
      </c>
      <c r="B29" s="6">
        <v>0</v>
      </c>
    </row>
    <row r="30" spans="1:2" x14ac:dyDescent="0.25">
      <c r="A30" s="8" t="s">
        <v>46</v>
      </c>
      <c r="B30" s="6">
        <v>66652.72</v>
      </c>
    </row>
  </sheetData>
  <sheetProtection algorithmName="SHA-512" hashValue="hbLL1w6VtKEoKlM31GiEG+pONMR3Dsz8n/CAtPbS5o1RmZ0fIkEg/mI60NQ4Gr/9VM1e7wWkXccJeMHxk1K3WA==" saltValue="LoHYxE0rE7wz2yWNzXfm8w==" spinCount="100000" sheet="1" objects="1" scenarios="1"/>
  <mergeCells count="1">
    <mergeCell ref="A1:B1"/>
  </mergeCells>
  <dataValidations count="3">
    <dataValidation operator="greaterThanOrEqual" allowBlank="1" showInputMessage="1" showErrorMessage="1" sqref="B11" xr:uid="{43E08E74-7E9D-4C0D-AC2C-AD66E6C6CD48}"/>
    <dataValidation type="decimal" operator="greaterThanOrEqual" allowBlank="1" showInputMessage="1" showErrorMessage="1" error="No text" sqref="B28:B30" xr:uid="{2341E197-237C-4D89-831D-78293F13B197}">
      <formula1>0</formula1>
    </dataValidation>
    <dataValidation type="decimal" operator="greaterThanOrEqual" allowBlank="1" showInputMessage="1" showErrorMessage="1" sqref="B6" xr:uid="{763A7D5E-67A2-4631-A866-9D81580B0A1D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0A33-FE1B-4A22-BF43-546DD5947E13}">
  <dimension ref="A1:B23"/>
  <sheetViews>
    <sheetView workbookViewId="0">
      <selection activeCell="A5" sqref="A5"/>
    </sheetView>
  </sheetViews>
  <sheetFormatPr defaultRowHeight="15" x14ac:dyDescent="0.25"/>
  <cols>
    <col min="1" max="1" width="64.140625" customWidth="1"/>
    <col min="2" max="2" width="45.140625" customWidth="1"/>
  </cols>
  <sheetData>
    <row r="1" spans="1:2" ht="53.25" customHeight="1" thickBot="1" x14ac:dyDescent="0.3">
      <c r="A1" s="81" t="s">
        <v>47</v>
      </c>
      <c r="B1" s="83"/>
    </row>
    <row r="2" spans="1:2" x14ac:dyDescent="0.25">
      <c r="A2" s="1" t="s">
        <v>48</v>
      </c>
      <c r="B2" s="2" t="s">
        <v>2</v>
      </c>
    </row>
    <row r="3" spans="1:2" ht="15.75" x14ac:dyDescent="0.25">
      <c r="A3" s="10" t="s">
        <v>49</v>
      </c>
      <c r="B3" s="11"/>
    </row>
    <row r="4" spans="1:2" x14ac:dyDescent="0.25">
      <c r="A4" s="3" t="s">
        <v>50</v>
      </c>
      <c r="B4" s="4" t="s">
        <v>51</v>
      </c>
    </row>
    <row r="5" spans="1:2" x14ac:dyDescent="0.25">
      <c r="A5" s="3" t="s">
        <v>52</v>
      </c>
      <c r="B5" s="4" t="s">
        <v>53</v>
      </c>
    </row>
    <row r="6" spans="1:2" x14ac:dyDescent="0.25">
      <c r="A6" s="3" t="s">
        <v>54</v>
      </c>
      <c r="B6" s="4" t="s">
        <v>55</v>
      </c>
    </row>
    <row r="7" spans="1:2" x14ac:dyDescent="0.25">
      <c r="A7" s="3" t="s">
        <v>56</v>
      </c>
      <c r="B7" s="4" t="s">
        <v>57</v>
      </c>
    </row>
    <row r="8" spans="1:2" ht="30" x14ac:dyDescent="0.25">
      <c r="A8" s="3" t="s">
        <v>58</v>
      </c>
      <c r="B8" s="4" t="s">
        <v>59</v>
      </c>
    </row>
    <row r="9" spans="1:2" x14ac:dyDescent="0.25">
      <c r="A9" s="3" t="s">
        <v>60</v>
      </c>
      <c r="B9" s="4"/>
    </row>
    <row r="10" spans="1:2" ht="15.75" x14ac:dyDescent="0.25">
      <c r="A10" s="10" t="s">
        <v>61</v>
      </c>
      <c r="B10" s="12"/>
    </row>
    <row r="11" spans="1:2" x14ac:dyDescent="0.25">
      <c r="A11" s="3" t="s">
        <v>62</v>
      </c>
      <c r="B11" s="4" t="s">
        <v>63</v>
      </c>
    </row>
    <row r="12" spans="1:2" x14ac:dyDescent="0.25">
      <c r="A12" s="3" t="s">
        <v>64</v>
      </c>
      <c r="B12" s="4" t="s">
        <v>65</v>
      </c>
    </row>
    <row r="13" spans="1:2" x14ac:dyDescent="0.25">
      <c r="A13" s="3" t="s">
        <v>66</v>
      </c>
      <c r="B13" s="4" t="s">
        <v>67</v>
      </c>
    </row>
    <row r="14" spans="1:2" x14ac:dyDescent="0.25">
      <c r="A14" s="3" t="s">
        <v>68</v>
      </c>
      <c r="B14" s="4" t="s">
        <v>69</v>
      </c>
    </row>
    <row r="15" spans="1:2" ht="30" x14ac:dyDescent="0.25">
      <c r="A15" s="3" t="s">
        <v>70</v>
      </c>
      <c r="B15" s="4" t="s">
        <v>71</v>
      </c>
    </row>
    <row r="16" spans="1:2" x14ac:dyDescent="0.25">
      <c r="A16" s="3" t="s">
        <v>72</v>
      </c>
      <c r="B16" s="4"/>
    </row>
    <row r="17" spans="1:2" ht="15.75" x14ac:dyDescent="0.25">
      <c r="A17" s="10" t="s">
        <v>73</v>
      </c>
      <c r="B17" s="12"/>
    </row>
    <row r="18" spans="1:2" x14ac:dyDescent="0.25">
      <c r="A18" s="3" t="s">
        <v>74</v>
      </c>
      <c r="B18" s="4" t="s">
        <v>75</v>
      </c>
    </row>
    <row r="19" spans="1:2" x14ac:dyDescent="0.25">
      <c r="A19" s="3" t="s">
        <v>76</v>
      </c>
      <c r="B19" s="4" t="s">
        <v>77</v>
      </c>
    </row>
    <row r="20" spans="1:2" x14ac:dyDescent="0.25">
      <c r="A20" s="3" t="s">
        <v>78</v>
      </c>
      <c r="B20" s="4" t="s">
        <v>22</v>
      </c>
    </row>
    <row r="21" spans="1:2" x14ac:dyDescent="0.25">
      <c r="A21" s="3" t="s">
        <v>79</v>
      </c>
      <c r="B21" s="4" t="s">
        <v>80</v>
      </c>
    </row>
    <row r="22" spans="1:2" x14ac:dyDescent="0.25">
      <c r="A22" s="3" t="s">
        <v>81</v>
      </c>
      <c r="B22" s="4" t="s">
        <v>82</v>
      </c>
    </row>
    <row r="23" spans="1:2" x14ac:dyDescent="0.25">
      <c r="A23" s="3" t="s">
        <v>83</v>
      </c>
      <c r="B23" s="4"/>
    </row>
  </sheetData>
  <sheetProtection algorithmName="SHA-512" hashValue="gzqIkU1D41iBG1O4jV4LLyC2s5nLaaO2JcGuvqfa7tv922WptnefPLapkFsMiG/FMdM5rZ4Cmkad/15lhfKaHg==" saltValue="BeKhhdrDMIBCmPUPjKublA==" spinCount="100000" sheet="1" objects="1" scenarios="1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5F4B-4C97-42BF-9CFE-124ADB4A92AD}">
  <dimension ref="A1:Z51"/>
  <sheetViews>
    <sheetView topLeftCell="A19" workbookViewId="0">
      <selection activeCell="B5" sqref="B5"/>
    </sheetView>
  </sheetViews>
  <sheetFormatPr defaultRowHeight="15" x14ac:dyDescent="0.25"/>
  <cols>
    <col min="1" max="1" width="21.5703125" customWidth="1"/>
    <col min="26" max="26" width="26.42578125" customWidth="1"/>
  </cols>
  <sheetData>
    <row r="1" spans="1:26" ht="15.75" thickBot="1" x14ac:dyDescent="0.3">
      <c r="A1" s="81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26" ht="78.75" customHeight="1" thickBot="1" x14ac:dyDescent="0.3">
      <c r="A2" s="13" t="s">
        <v>85</v>
      </c>
      <c r="B2" s="91" t="s">
        <v>86</v>
      </c>
      <c r="C2" s="92"/>
      <c r="D2" s="92"/>
      <c r="E2" s="93"/>
      <c r="F2" s="91" t="s">
        <v>87</v>
      </c>
      <c r="G2" s="92"/>
      <c r="H2" s="92"/>
      <c r="I2" s="93"/>
      <c r="J2" s="91" t="s">
        <v>88</v>
      </c>
      <c r="K2" s="92"/>
      <c r="L2" s="92"/>
      <c r="M2" s="88"/>
      <c r="N2" s="86" t="s">
        <v>89</v>
      </c>
      <c r="O2" s="87"/>
      <c r="P2" s="87"/>
      <c r="Q2" s="88"/>
      <c r="R2" s="86" t="s">
        <v>90</v>
      </c>
      <c r="S2" s="87"/>
      <c r="T2" s="87"/>
      <c r="U2" s="88"/>
      <c r="V2" s="86" t="s">
        <v>91</v>
      </c>
      <c r="W2" s="87"/>
      <c r="X2" s="87"/>
      <c r="Y2" s="88"/>
      <c r="Z2" s="14" t="s">
        <v>92</v>
      </c>
    </row>
    <row r="3" spans="1:26" ht="30.75" thickBot="1" x14ac:dyDescent="0.3">
      <c r="A3" s="15"/>
      <c r="B3" s="16" t="s">
        <v>93</v>
      </c>
      <c r="C3" s="16" t="s">
        <v>94</v>
      </c>
      <c r="D3" s="16" t="s">
        <v>95</v>
      </c>
      <c r="E3" s="16" t="s">
        <v>96</v>
      </c>
      <c r="F3" s="16" t="s">
        <v>93</v>
      </c>
      <c r="G3" s="16" t="s">
        <v>94</v>
      </c>
      <c r="H3" s="16" t="s">
        <v>95</v>
      </c>
      <c r="I3" s="16" t="s">
        <v>96</v>
      </c>
      <c r="J3" s="16" t="s">
        <v>93</v>
      </c>
      <c r="K3" s="16" t="s">
        <v>94</v>
      </c>
      <c r="L3" s="16" t="s">
        <v>95</v>
      </c>
      <c r="M3" s="16" t="s">
        <v>96</v>
      </c>
      <c r="N3" s="16" t="s">
        <v>93</v>
      </c>
      <c r="O3" s="16" t="s">
        <v>94</v>
      </c>
      <c r="P3" s="16" t="s">
        <v>95</v>
      </c>
      <c r="Q3" s="16" t="s">
        <v>96</v>
      </c>
      <c r="R3" s="16" t="s">
        <v>93</v>
      </c>
      <c r="S3" s="16" t="s">
        <v>94</v>
      </c>
      <c r="T3" s="16" t="s">
        <v>95</v>
      </c>
      <c r="U3" s="16" t="s">
        <v>96</v>
      </c>
      <c r="V3" s="16" t="s">
        <v>93</v>
      </c>
      <c r="W3" s="16" t="s">
        <v>94</v>
      </c>
      <c r="X3" s="16" t="s">
        <v>95</v>
      </c>
      <c r="Y3" s="16" t="s">
        <v>96</v>
      </c>
      <c r="Z3" s="14" t="s">
        <v>97</v>
      </c>
    </row>
    <row r="4" spans="1:26" ht="15.75" thickBot="1" x14ac:dyDescent="0.3">
      <c r="A4" s="17" t="s">
        <v>98</v>
      </c>
      <c r="B4" s="18">
        <v>0</v>
      </c>
      <c r="C4" s="19">
        <v>1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</row>
    <row r="5" spans="1:26" ht="15.75" thickBot="1" x14ac:dyDescent="0.3">
      <c r="A5" s="17" t="s">
        <v>99</v>
      </c>
      <c r="B5" s="18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</row>
    <row r="6" spans="1:26" ht="30.75" thickBot="1" x14ac:dyDescent="0.3">
      <c r="A6" s="17" t="s">
        <v>100</v>
      </c>
      <c r="B6" s="18">
        <v>0</v>
      </c>
      <c r="C6" s="19">
        <v>2</v>
      </c>
      <c r="D6" s="19">
        <v>2</v>
      </c>
      <c r="E6" s="19">
        <v>4</v>
      </c>
      <c r="F6" s="19">
        <v>0</v>
      </c>
      <c r="G6" s="19">
        <v>0</v>
      </c>
      <c r="H6" s="19">
        <v>4</v>
      </c>
      <c r="I6" s="19">
        <v>2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</row>
    <row r="7" spans="1:26" ht="30.75" thickBot="1" x14ac:dyDescent="0.3">
      <c r="A7" s="17" t="s">
        <v>101</v>
      </c>
      <c r="B7" s="18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</row>
    <row r="8" spans="1:26" ht="30.75" thickBot="1" x14ac:dyDescent="0.3">
      <c r="A8" s="17" t="s">
        <v>102</v>
      </c>
      <c r="B8" s="18">
        <v>0</v>
      </c>
      <c r="C8" s="19">
        <v>1</v>
      </c>
      <c r="D8" s="19">
        <v>0</v>
      </c>
      <c r="E8" s="19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</row>
    <row r="9" spans="1:26" ht="60.75" thickBot="1" x14ac:dyDescent="0.3">
      <c r="A9" s="17" t="s">
        <v>103</v>
      </c>
      <c r="B9" s="18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</row>
    <row r="10" spans="1:26" ht="45.75" thickBot="1" x14ac:dyDescent="0.3">
      <c r="A10" s="17" t="s">
        <v>104</v>
      </c>
      <c r="B10" s="18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</row>
    <row r="11" spans="1:26" ht="45.75" thickBot="1" x14ac:dyDescent="0.3">
      <c r="A11" s="17" t="s">
        <v>105</v>
      </c>
      <c r="B11" s="18">
        <v>0</v>
      </c>
      <c r="C11" s="19">
        <v>0</v>
      </c>
      <c r="D11" s="19">
        <v>0</v>
      </c>
      <c r="E11" s="19">
        <v>1</v>
      </c>
      <c r="F11" s="19">
        <v>0</v>
      </c>
      <c r="G11" s="19">
        <v>0</v>
      </c>
      <c r="H11" s="19">
        <v>1</v>
      </c>
      <c r="I11" s="19">
        <v>1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1</v>
      </c>
    </row>
    <row r="12" spans="1:26" ht="15.75" thickBot="1" x14ac:dyDescent="0.3">
      <c r="A12" s="17" t="s">
        <v>106</v>
      </c>
      <c r="B12" s="18">
        <v>0</v>
      </c>
      <c r="C12" s="19">
        <v>0</v>
      </c>
      <c r="D12" s="19">
        <v>1</v>
      </c>
      <c r="E12" s="19">
        <v>2</v>
      </c>
      <c r="F12" s="19">
        <v>0</v>
      </c>
      <c r="G12" s="19">
        <v>1</v>
      </c>
      <c r="H12" s="19">
        <v>1</v>
      </c>
      <c r="I12" s="19">
        <v>1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5</v>
      </c>
    </row>
    <row r="13" spans="1:26" ht="15.75" thickBot="1" x14ac:dyDescent="0.3">
      <c r="A13" s="17" t="s">
        <v>107</v>
      </c>
      <c r="B13" s="18">
        <v>0</v>
      </c>
      <c r="C13" s="19">
        <v>0</v>
      </c>
      <c r="D13" s="19">
        <v>17</v>
      </c>
      <c r="E13" s="19">
        <v>30</v>
      </c>
      <c r="F13" s="19">
        <v>0</v>
      </c>
      <c r="G13" s="19">
        <v>0</v>
      </c>
      <c r="H13" s="19">
        <v>5</v>
      </c>
      <c r="I13" s="19">
        <v>6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17</v>
      </c>
    </row>
    <row r="14" spans="1:26" ht="90.75" thickBot="1" x14ac:dyDescent="0.3">
      <c r="A14" s="13" t="s">
        <v>108</v>
      </c>
      <c r="B14" s="86" t="s">
        <v>86</v>
      </c>
      <c r="C14" s="87"/>
      <c r="D14" s="87"/>
      <c r="E14" s="88"/>
      <c r="F14" s="86" t="s">
        <v>87</v>
      </c>
      <c r="G14" s="87"/>
      <c r="H14" s="87"/>
      <c r="I14" s="88"/>
      <c r="J14" s="86" t="s">
        <v>88</v>
      </c>
      <c r="K14" s="87"/>
      <c r="L14" s="87"/>
      <c r="M14" s="88"/>
      <c r="N14" s="86" t="s">
        <v>89</v>
      </c>
      <c r="O14" s="87"/>
      <c r="P14" s="87"/>
      <c r="Q14" s="88"/>
      <c r="R14" s="86" t="s">
        <v>90</v>
      </c>
      <c r="S14" s="87"/>
      <c r="T14" s="87"/>
      <c r="U14" s="88"/>
      <c r="V14" s="86" t="s">
        <v>91</v>
      </c>
      <c r="W14" s="87"/>
      <c r="X14" s="87"/>
      <c r="Y14" s="88"/>
      <c r="Z14" s="14" t="s">
        <v>92</v>
      </c>
    </row>
    <row r="15" spans="1:26" ht="30.75" thickBot="1" x14ac:dyDescent="0.3">
      <c r="A15" s="15"/>
      <c r="B15" s="16" t="s">
        <v>93</v>
      </c>
      <c r="C15" s="16" t="s">
        <v>94</v>
      </c>
      <c r="D15" s="16" t="s">
        <v>95</v>
      </c>
      <c r="E15" s="16" t="s">
        <v>96</v>
      </c>
      <c r="F15" s="16" t="s">
        <v>93</v>
      </c>
      <c r="G15" s="16" t="s">
        <v>94</v>
      </c>
      <c r="H15" s="16" t="s">
        <v>95</v>
      </c>
      <c r="I15" s="16" t="s">
        <v>96</v>
      </c>
      <c r="J15" s="16" t="s">
        <v>93</v>
      </c>
      <c r="K15" s="16" t="s">
        <v>94</v>
      </c>
      <c r="L15" s="16" t="s">
        <v>95</v>
      </c>
      <c r="M15" s="16" t="s">
        <v>96</v>
      </c>
      <c r="N15" s="16" t="s">
        <v>93</v>
      </c>
      <c r="O15" s="16" t="s">
        <v>94</v>
      </c>
      <c r="P15" s="16" t="s">
        <v>95</v>
      </c>
      <c r="Q15" s="16" t="s">
        <v>96</v>
      </c>
      <c r="R15" s="16" t="s">
        <v>93</v>
      </c>
      <c r="S15" s="16" t="s">
        <v>94</v>
      </c>
      <c r="T15" s="16" t="s">
        <v>95</v>
      </c>
      <c r="U15" s="16" t="s">
        <v>96</v>
      </c>
      <c r="V15" s="16" t="s">
        <v>93</v>
      </c>
      <c r="W15" s="16" t="s">
        <v>94</v>
      </c>
      <c r="X15" s="16" t="s">
        <v>95</v>
      </c>
      <c r="Y15" s="16" t="s">
        <v>96</v>
      </c>
      <c r="Z15" s="14" t="s">
        <v>97</v>
      </c>
    </row>
    <row r="16" spans="1:26" ht="15.75" thickBot="1" x14ac:dyDescent="0.3">
      <c r="A16" s="17" t="s">
        <v>109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</row>
    <row r="17" spans="1:26" ht="15.75" thickBot="1" x14ac:dyDescent="0.3">
      <c r="A17" s="17" t="s">
        <v>110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</row>
    <row r="18" spans="1:26" ht="30.75" thickBot="1" x14ac:dyDescent="0.3">
      <c r="A18" s="17" t="s">
        <v>111</v>
      </c>
      <c r="B18" s="19">
        <v>1</v>
      </c>
      <c r="C18" s="19">
        <v>0</v>
      </c>
      <c r="D18" s="19">
        <v>0</v>
      </c>
      <c r="E18" s="19">
        <v>0</v>
      </c>
      <c r="F18" s="19">
        <v>1</v>
      </c>
      <c r="G18" s="19">
        <v>2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</row>
    <row r="19" spans="1:26" ht="30.75" thickBot="1" x14ac:dyDescent="0.3">
      <c r="A19" s="17" t="s">
        <v>112</v>
      </c>
      <c r="B19" s="19">
        <v>0</v>
      </c>
      <c r="C19" s="19">
        <v>0</v>
      </c>
      <c r="D19" s="19">
        <v>0</v>
      </c>
      <c r="E19" s="19">
        <v>0</v>
      </c>
      <c r="F19" s="19">
        <v>1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</row>
    <row r="20" spans="1:26" ht="30.75" thickBot="1" x14ac:dyDescent="0.3">
      <c r="A20" s="17" t="s">
        <v>113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</row>
    <row r="21" spans="1:26" ht="60.75" thickBot="1" x14ac:dyDescent="0.3">
      <c r="A21" s="17" t="s">
        <v>114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</row>
    <row r="22" spans="1:26" ht="45.75" thickBot="1" x14ac:dyDescent="0.3">
      <c r="A22" s="17" t="s">
        <v>115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</row>
    <row r="23" spans="1:26" ht="45.75" thickBot="1" x14ac:dyDescent="0.3">
      <c r="A23" s="17" t="s">
        <v>116</v>
      </c>
      <c r="B23" s="19">
        <v>0</v>
      </c>
      <c r="C23" s="19">
        <v>0</v>
      </c>
      <c r="D23" s="19">
        <v>1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</row>
    <row r="24" spans="1:26" ht="15.75" thickBot="1" x14ac:dyDescent="0.3">
      <c r="A24" s="17" t="s">
        <v>117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</row>
    <row r="25" spans="1:26" x14ac:dyDescent="0.25">
      <c r="A25" s="20" t="s">
        <v>118</v>
      </c>
      <c r="B25" s="21">
        <v>12</v>
      </c>
      <c r="C25" s="21">
        <v>0</v>
      </c>
      <c r="D25" s="21">
        <v>7</v>
      </c>
      <c r="E25" s="21">
        <v>4</v>
      </c>
      <c r="F25" s="21">
        <v>4</v>
      </c>
      <c r="G25" s="21">
        <v>2</v>
      </c>
      <c r="H25" s="21">
        <v>1</v>
      </c>
      <c r="I25" s="21">
        <v>4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13</v>
      </c>
    </row>
    <row r="26" spans="1:26" x14ac:dyDescent="0.25">
      <c r="A26" s="22" t="s">
        <v>119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/>
    </row>
    <row r="27" spans="1:26" ht="75" x14ac:dyDescent="0.25">
      <c r="A27" s="26" t="s">
        <v>120</v>
      </c>
      <c r="B27" s="27">
        <f>IND_TOT</f>
        <v>0</v>
      </c>
    </row>
    <row r="28" spans="1:26" ht="90" x14ac:dyDescent="0.25">
      <c r="A28" s="26" t="s">
        <v>121</v>
      </c>
      <c r="B28" s="27">
        <f>BEN_TOT</f>
        <v>0</v>
      </c>
    </row>
    <row r="29" spans="1:26" ht="60" x14ac:dyDescent="0.25">
      <c r="A29" s="28" t="s">
        <v>122</v>
      </c>
      <c r="B29" s="29">
        <v>2</v>
      </c>
    </row>
    <row r="30" spans="1:26" ht="90.75" thickBot="1" x14ac:dyDescent="0.3">
      <c r="A30" s="3" t="s">
        <v>123</v>
      </c>
      <c r="B30" s="29">
        <v>38</v>
      </c>
    </row>
    <row r="31" spans="1:26" ht="19.5" thickBot="1" x14ac:dyDescent="0.35">
      <c r="A31" s="84" t="s">
        <v>124</v>
      </c>
      <c r="B31" s="85"/>
    </row>
    <row r="32" spans="1:26" ht="90" x14ac:dyDescent="0.25">
      <c r="A32" s="8" t="s">
        <v>125</v>
      </c>
      <c r="B32" s="29">
        <v>25</v>
      </c>
    </row>
    <row r="33" spans="1:8" ht="60" x14ac:dyDescent="0.25">
      <c r="A33" s="30" t="s">
        <v>126</v>
      </c>
      <c r="B33" s="31"/>
    </row>
    <row r="34" spans="1:8" ht="30" x14ac:dyDescent="0.25">
      <c r="A34" s="32" t="s">
        <v>127</v>
      </c>
      <c r="B34" s="29">
        <v>2</v>
      </c>
    </row>
    <row r="35" spans="1:8" ht="30" x14ac:dyDescent="0.25">
      <c r="A35" s="32" t="s">
        <v>128</v>
      </c>
      <c r="B35" s="29">
        <v>0</v>
      </c>
    </row>
    <row r="36" spans="1:8" ht="60" x14ac:dyDescent="0.25">
      <c r="A36" s="32" t="s">
        <v>129</v>
      </c>
      <c r="B36" s="29">
        <v>0</v>
      </c>
    </row>
    <row r="37" spans="1:8" ht="45" x14ac:dyDescent="0.25">
      <c r="A37" s="32" t="s">
        <v>130</v>
      </c>
      <c r="B37" s="29">
        <v>0</v>
      </c>
    </row>
    <row r="38" spans="1:8" ht="45" x14ac:dyDescent="0.25">
      <c r="A38" s="32" t="s">
        <v>131</v>
      </c>
      <c r="B38" s="29">
        <v>0</v>
      </c>
    </row>
    <row r="39" spans="1:8" ht="30" x14ac:dyDescent="0.25">
      <c r="A39" s="32" t="s">
        <v>132</v>
      </c>
      <c r="B39" s="29">
        <v>0</v>
      </c>
    </row>
    <row r="40" spans="1:8" ht="30" x14ac:dyDescent="0.25">
      <c r="A40" s="32" t="s">
        <v>133</v>
      </c>
      <c r="B40" s="29">
        <v>0</v>
      </c>
    </row>
    <row r="41" spans="1:8" x14ac:dyDescent="0.25">
      <c r="A41" s="32" t="s">
        <v>134</v>
      </c>
      <c r="B41" s="29">
        <v>0</v>
      </c>
    </row>
    <row r="42" spans="1:8" ht="45" x14ac:dyDescent="0.25">
      <c r="A42" s="32" t="s">
        <v>135</v>
      </c>
      <c r="B42" s="29">
        <v>0</v>
      </c>
    </row>
    <row r="43" spans="1:8" ht="30" x14ac:dyDescent="0.25">
      <c r="A43" s="32" t="s">
        <v>136</v>
      </c>
      <c r="B43" s="29">
        <v>22</v>
      </c>
    </row>
    <row r="44" spans="1:8" ht="30" x14ac:dyDescent="0.25">
      <c r="A44" s="32" t="s">
        <v>137</v>
      </c>
      <c r="B44" s="29">
        <v>0</v>
      </c>
    </row>
    <row r="45" spans="1:8" ht="30" x14ac:dyDescent="0.25">
      <c r="A45" s="32" t="s">
        <v>138</v>
      </c>
      <c r="B45" s="29">
        <v>0</v>
      </c>
    </row>
    <row r="46" spans="1:8" ht="30" x14ac:dyDescent="0.25">
      <c r="A46" s="32" t="s">
        <v>139</v>
      </c>
      <c r="B46" s="29">
        <v>0</v>
      </c>
    </row>
    <row r="47" spans="1:8" ht="30" x14ac:dyDescent="0.25">
      <c r="A47" s="32" t="s">
        <v>140</v>
      </c>
      <c r="B47" s="29">
        <v>0</v>
      </c>
    </row>
    <row r="48" spans="1:8" ht="90" x14ac:dyDescent="0.25">
      <c r="A48" s="8" t="s">
        <v>141</v>
      </c>
      <c r="B48" s="33">
        <v>0</v>
      </c>
      <c r="H48" s="34"/>
    </row>
    <row r="49" spans="1:2" ht="165" x14ac:dyDescent="0.25">
      <c r="A49" s="8" t="s">
        <v>142</v>
      </c>
      <c r="B49" s="35">
        <f>B34+B35+B36</f>
        <v>2</v>
      </c>
    </row>
    <row r="50" spans="1:2" ht="60" x14ac:dyDescent="0.25">
      <c r="A50" s="32" t="s">
        <v>143</v>
      </c>
      <c r="B50" s="29">
        <v>2</v>
      </c>
    </row>
    <row r="51" spans="1:2" x14ac:dyDescent="0.25">
      <c r="A51" s="32" t="s">
        <v>144</v>
      </c>
      <c r="B51" s="29">
        <v>1</v>
      </c>
    </row>
  </sheetData>
  <sheetProtection algorithmName="SHA-512" hashValue="ndLLGXY+r2RBmb6ue2Q7B4sxaPmvjdP1QMhhDh62kGsBmlU/HCLF07wV+BFblA8J2iJZXtnZ+hNKSDb1rnYw/w==" saltValue="1biXvyJdGthc/ud4EHCFJw==" spinCount="100000" sheet="1" objects="1" scenarios="1"/>
  <mergeCells count="14">
    <mergeCell ref="A1:L1"/>
    <mergeCell ref="B2:E2"/>
    <mergeCell ref="F2:I2"/>
    <mergeCell ref="J2:M2"/>
    <mergeCell ref="N2:Q2"/>
    <mergeCell ref="A31:B31"/>
    <mergeCell ref="V2:Y2"/>
    <mergeCell ref="B14:E14"/>
    <mergeCell ref="F14:I14"/>
    <mergeCell ref="J14:M14"/>
    <mergeCell ref="N14:Q14"/>
    <mergeCell ref="R14:U14"/>
    <mergeCell ref="V14:Y14"/>
    <mergeCell ref="R2:U2"/>
  </mergeCells>
  <dataValidations count="2">
    <dataValidation type="whole" operator="greaterThanOrEqual" allowBlank="1" showInputMessage="1" showErrorMessage="1" error="Enter whole number" sqref="B4:Z13 B16:Z25 B29:B30 B32 B34:B48 B50:B51" xr:uid="{D9311FC8-C346-4995-8AAD-BBB6FEA47CB9}">
      <formula1>0</formula1>
    </dataValidation>
    <dataValidation type="whole" allowBlank="1" showInputMessage="1" showErrorMessage="1" error="Enter whole number" sqref="B33" xr:uid="{EA969133-34C0-4BBC-8F9E-38D1699FCEAE}">
      <formula1>0</formula1>
      <formula2>1000000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99C-9CC8-45CF-9B17-668359FFAAA5}">
  <dimension ref="A1:C35"/>
  <sheetViews>
    <sheetView workbookViewId="0">
      <selection activeCell="B8" sqref="B8"/>
    </sheetView>
  </sheetViews>
  <sheetFormatPr defaultColWidth="45.140625" defaultRowHeight="15" x14ac:dyDescent="0.25"/>
  <sheetData>
    <row r="1" spans="1:3" ht="66" customHeight="1" thickBot="1" x14ac:dyDescent="0.3">
      <c r="A1" s="94" t="s">
        <v>145</v>
      </c>
      <c r="B1" s="95"/>
      <c r="C1" s="96"/>
    </row>
    <row r="2" spans="1:3" ht="45" x14ac:dyDescent="0.25">
      <c r="A2" s="36" t="s">
        <v>146</v>
      </c>
      <c r="B2" s="37" t="s">
        <v>147</v>
      </c>
      <c r="C2" s="38" t="s">
        <v>148</v>
      </c>
    </row>
    <row r="3" spans="1:3" x14ac:dyDescent="0.25">
      <c r="A3" s="39" t="s">
        <v>149</v>
      </c>
      <c r="B3" s="40">
        <v>0</v>
      </c>
      <c r="C3" s="40"/>
    </row>
    <row r="4" spans="1:3" x14ac:dyDescent="0.25">
      <c r="A4" s="41" t="s">
        <v>150</v>
      </c>
      <c r="B4" s="40">
        <v>0</v>
      </c>
      <c r="C4" s="40"/>
    </row>
    <row r="5" spans="1:3" x14ac:dyDescent="0.25">
      <c r="A5" s="41" t="s">
        <v>151</v>
      </c>
      <c r="B5" s="40">
        <v>122263.95</v>
      </c>
      <c r="C5" s="42" t="s">
        <v>152</v>
      </c>
    </row>
    <row r="6" spans="1:3" x14ac:dyDescent="0.25">
      <c r="A6" s="41" t="s">
        <v>153</v>
      </c>
      <c r="B6" s="40">
        <v>0</v>
      </c>
      <c r="C6" s="40"/>
    </row>
    <row r="7" spans="1:3" x14ac:dyDescent="0.25">
      <c r="A7" s="41" t="s">
        <v>154</v>
      </c>
      <c r="B7" s="40">
        <v>0</v>
      </c>
      <c r="C7" s="40"/>
    </row>
    <row r="8" spans="1:3" x14ac:dyDescent="0.25">
      <c r="A8" s="41" t="s">
        <v>155</v>
      </c>
      <c r="B8" s="40">
        <v>0</v>
      </c>
      <c r="C8" s="40"/>
    </row>
    <row r="9" spans="1:3" x14ac:dyDescent="0.25">
      <c r="A9" s="41" t="s">
        <v>156</v>
      </c>
      <c r="B9" s="40">
        <v>0</v>
      </c>
      <c r="C9" s="40"/>
    </row>
    <row r="10" spans="1:3" x14ac:dyDescent="0.25">
      <c r="A10" s="41" t="s">
        <v>157</v>
      </c>
      <c r="B10" s="40">
        <v>0</v>
      </c>
      <c r="C10" s="40"/>
    </row>
    <row r="11" spans="1:3" x14ac:dyDescent="0.25">
      <c r="A11" s="41" t="s">
        <v>158</v>
      </c>
      <c r="B11" s="40">
        <v>0</v>
      </c>
      <c r="C11" s="40"/>
    </row>
    <row r="12" spans="1:3" x14ac:dyDescent="0.25">
      <c r="A12" s="43" t="s">
        <v>159</v>
      </c>
      <c r="B12" s="44"/>
      <c r="C12" s="45"/>
    </row>
    <row r="13" spans="1:3" x14ac:dyDescent="0.25">
      <c r="A13" s="46" t="s">
        <v>160</v>
      </c>
      <c r="B13" s="40">
        <v>0</v>
      </c>
      <c r="C13" s="40"/>
    </row>
    <row r="14" spans="1:3" x14ac:dyDescent="0.25">
      <c r="A14" s="46" t="s">
        <v>161</v>
      </c>
      <c r="B14" s="40">
        <v>0</v>
      </c>
      <c r="C14" s="40"/>
    </row>
    <row r="15" spans="1:3" x14ac:dyDescent="0.25">
      <c r="A15" s="46" t="s">
        <v>162</v>
      </c>
      <c r="B15" s="40">
        <v>0</v>
      </c>
      <c r="C15" s="40"/>
    </row>
    <row r="16" spans="1:3" x14ac:dyDescent="0.25">
      <c r="A16" s="46" t="s">
        <v>163</v>
      </c>
      <c r="B16" s="40">
        <v>0</v>
      </c>
      <c r="C16" s="40"/>
    </row>
    <row r="17" spans="1:3" x14ac:dyDescent="0.25">
      <c r="A17" s="46" t="s">
        <v>164</v>
      </c>
      <c r="B17" s="40">
        <v>0</v>
      </c>
      <c r="C17" s="40"/>
    </row>
    <row r="18" spans="1:3" x14ac:dyDescent="0.25">
      <c r="A18" s="46" t="s">
        <v>165</v>
      </c>
      <c r="B18" s="40">
        <v>0</v>
      </c>
      <c r="C18" s="40"/>
    </row>
    <row r="19" spans="1:3" x14ac:dyDescent="0.25">
      <c r="A19" s="46" t="s">
        <v>166</v>
      </c>
      <c r="B19" s="40">
        <v>0</v>
      </c>
      <c r="C19" s="40"/>
    </row>
    <row r="20" spans="1:3" x14ac:dyDescent="0.25">
      <c r="A20" s="46" t="s">
        <v>167</v>
      </c>
      <c r="B20" s="40">
        <v>0</v>
      </c>
      <c r="C20" s="40"/>
    </row>
    <row r="21" spans="1:3" x14ac:dyDescent="0.25">
      <c r="A21" s="46" t="s">
        <v>168</v>
      </c>
      <c r="B21" s="40">
        <v>0</v>
      </c>
      <c r="C21" s="40"/>
    </row>
    <row r="22" spans="1:3" x14ac:dyDescent="0.25">
      <c r="A22" s="46" t="s">
        <v>169</v>
      </c>
      <c r="B22" s="40">
        <v>0</v>
      </c>
      <c r="C22" s="40"/>
    </row>
    <row r="23" spans="1:3" x14ac:dyDescent="0.25">
      <c r="A23" s="46" t="s">
        <v>170</v>
      </c>
      <c r="B23" s="40">
        <v>0</v>
      </c>
      <c r="C23" s="40"/>
    </row>
    <row r="24" spans="1:3" x14ac:dyDescent="0.25">
      <c r="A24" s="46" t="s">
        <v>171</v>
      </c>
      <c r="B24" s="40">
        <v>0</v>
      </c>
      <c r="C24" s="40"/>
    </row>
    <row r="25" spans="1:3" x14ac:dyDescent="0.25">
      <c r="A25" s="46" t="s">
        <v>172</v>
      </c>
      <c r="B25" s="40">
        <v>0</v>
      </c>
      <c r="C25" s="40"/>
    </row>
    <row r="26" spans="1:3" x14ac:dyDescent="0.25">
      <c r="A26" s="46" t="s">
        <v>173</v>
      </c>
      <c r="B26" s="40">
        <v>0</v>
      </c>
      <c r="C26" s="40"/>
    </row>
    <row r="27" spans="1:3" x14ac:dyDescent="0.25">
      <c r="A27" s="46" t="s">
        <v>174</v>
      </c>
      <c r="B27" s="40">
        <v>0</v>
      </c>
      <c r="C27" s="40"/>
    </row>
    <row r="28" spans="1:3" x14ac:dyDescent="0.25">
      <c r="A28" s="47" t="s">
        <v>175</v>
      </c>
      <c r="B28" s="44">
        <f>SUM(B29:B30)</f>
        <v>0</v>
      </c>
      <c r="C28" s="45"/>
    </row>
    <row r="29" spans="1:3" ht="45" x14ac:dyDescent="0.25">
      <c r="A29" s="39" t="s">
        <v>176</v>
      </c>
      <c r="B29" s="40">
        <v>0</v>
      </c>
      <c r="C29" s="48"/>
    </row>
    <row r="30" spans="1:3" ht="45" x14ac:dyDescent="0.25">
      <c r="A30" s="39" t="s">
        <v>177</v>
      </c>
      <c r="B30" s="40">
        <v>0</v>
      </c>
      <c r="C30" s="48"/>
    </row>
    <row r="31" spans="1:3" x14ac:dyDescent="0.25">
      <c r="A31" s="47" t="s">
        <v>178</v>
      </c>
      <c r="B31" s="44">
        <f>SUM(B32:B33)</f>
        <v>767.1</v>
      </c>
      <c r="C31" s="45"/>
    </row>
    <row r="32" spans="1:3" ht="45" x14ac:dyDescent="0.25">
      <c r="A32" s="39" t="s">
        <v>179</v>
      </c>
      <c r="B32" s="40">
        <v>0</v>
      </c>
      <c r="C32" s="48"/>
    </row>
    <row r="33" spans="1:3" ht="45" x14ac:dyDescent="0.25">
      <c r="A33" s="39" t="s">
        <v>180</v>
      </c>
      <c r="B33" s="40">
        <v>767.1</v>
      </c>
      <c r="C33" s="48"/>
    </row>
    <row r="34" spans="1:3" ht="45" x14ac:dyDescent="0.25">
      <c r="A34" s="47" t="s">
        <v>181</v>
      </c>
      <c r="B34" s="44"/>
      <c r="C34" s="45"/>
    </row>
    <row r="35" spans="1:3" ht="30" x14ac:dyDescent="0.25">
      <c r="A35" s="39" t="s">
        <v>182</v>
      </c>
      <c r="B35" s="40">
        <v>105339.15</v>
      </c>
      <c r="C35" s="48"/>
    </row>
  </sheetData>
  <sheetProtection algorithmName="SHA-512" hashValue="tMQf4291vfodhdtW7RJfWNf0rcGY8/l8vJ4HD0NI4BAa8wXfUku/Q93ewUam+33HRHsF2wNer+RMYhs+DUA4GA==" saltValue="02074w5edXg2RX4enjvPGw==" spinCount="100000" sheet="1" objects="1" scenarios="1"/>
  <mergeCells count="1">
    <mergeCell ref="A1:C1"/>
  </mergeCells>
  <dataValidations count="1">
    <dataValidation type="decimal" operator="greaterThanOrEqual" allowBlank="1" showInputMessage="1" showErrorMessage="1" error="No text" sqref="B3:B27 B29:B30 B32:B33 B35" xr:uid="{5D77B248-8C5D-493B-ABD2-0D906D36CE17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763D1-80A8-4BD2-9A56-43FBC778564A}">
  <dimension ref="A1:B61"/>
  <sheetViews>
    <sheetView topLeftCell="A2" workbookViewId="0">
      <selection activeCell="A8" sqref="A8"/>
    </sheetView>
  </sheetViews>
  <sheetFormatPr defaultColWidth="97.42578125" defaultRowHeight="15" x14ac:dyDescent="0.25"/>
  <cols>
    <col min="1" max="1" width="83.28515625" customWidth="1"/>
    <col min="2" max="2" width="28.85546875" customWidth="1"/>
  </cols>
  <sheetData>
    <row r="1" spans="1:2" ht="39" customHeight="1" x14ac:dyDescent="0.25">
      <c r="A1" s="97" t="s">
        <v>183</v>
      </c>
      <c r="B1" s="98"/>
    </row>
    <row r="2" spans="1:2" x14ac:dyDescent="0.25">
      <c r="A2" s="9" t="s">
        <v>48</v>
      </c>
      <c r="B2" s="49" t="s">
        <v>184</v>
      </c>
    </row>
    <row r="3" spans="1:2" x14ac:dyDescent="0.25">
      <c r="A3" s="50" t="s">
        <v>185</v>
      </c>
      <c r="B3" s="49"/>
    </row>
    <row r="4" spans="1:2" x14ac:dyDescent="0.25">
      <c r="A4" s="3" t="s">
        <v>186</v>
      </c>
      <c r="B4" s="6">
        <v>29</v>
      </c>
    </row>
    <row r="5" spans="1:2" x14ac:dyDescent="0.25">
      <c r="A5" s="3" t="s">
        <v>187</v>
      </c>
      <c r="B5" s="6">
        <v>122599.23</v>
      </c>
    </row>
    <row r="6" spans="1:2" ht="45" x14ac:dyDescent="0.25">
      <c r="A6" s="51" t="s">
        <v>188</v>
      </c>
      <c r="B6" s="49"/>
    </row>
    <row r="7" spans="1:2" x14ac:dyDescent="0.25">
      <c r="A7" s="52" t="s">
        <v>189</v>
      </c>
      <c r="B7" s="6">
        <v>0</v>
      </c>
    </row>
    <row r="8" spans="1:2" ht="30" x14ac:dyDescent="0.25">
      <c r="A8" s="52" t="s">
        <v>190</v>
      </c>
      <c r="B8" s="6">
        <v>0</v>
      </c>
    </row>
    <row r="9" spans="1:2" x14ac:dyDescent="0.25">
      <c r="A9" s="52" t="s">
        <v>191</v>
      </c>
      <c r="B9" s="4"/>
    </row>
    <row r="10" spans="1:2" x14ac:dyDescent="0.25">
      <c r="A10" s="50" t="s">
        <v>192</v>
      </c>
      <c r="B10" s="53">
        <f>B4+B7</f>
        <v>29</v>
      </c>
    </row>
    <row r="11" spans="1:2" x14ac:dyDescent="0.25">
      <c r="A11" s="50" t="s">
        <v>193</v>
      </c>
      <c r="B11" s="53">
        <f>SUM(B12:B14)</f>
        <v>29</v>
      </c>
    </row>
    <row r="12" spans="1:2" x14ac:dyDescent="0.25">
      <c r="A12" s="3" t="s">
        <v>194</v>
      </c>
      <c r="B12" s="6">
        <v>23</v>
      </c>
    </row>
    <row r="13" spans="1:2" x14ac:dyDescent="0.25">
      <c r="A13" s="3" t="s">
        <v>195</v>
      </c>
      <c r="B13" s="6">
        <v>6</v>
      </c>
    </row>
    <row r="14" spans="1:2" x14ac:dyDescent="0.25">
      <c r="A14" s="3" t="s">
        <v>196</v>
      </c>
      <c r="B14" s="6">
        <v>0</v>
      </c>
    </row>
    <row r="15" spans="1:2" x14ac:dyDescent="0.25">
      <c r="A15" s="50" t="s">
        <v>197</v>
      </c>
      <c r="B15" s="49"/>
    </row>
    <row r="16" spans="1:2" x14ac:dyDescent="0.25">
      <c r="A16" s="3" t="s">
        <v>198</v>
      </c>
      <c r="B16" s="53">
        <f>SUM(B17:B29)</f>
        <v>41</v>
      </c>
    </row>
    <row r="17" spans="1:2" x14ac:dyDescent="0.25">
      <c r="A17" s="32" t="s">
        <v>199</v>
      </c>
      <c r="B17" s="6">
        <v>9</v>
      </c>
    </row>
    <row r="18" spans="1:2" x14ac:dyDescent="0.25">
      <c r="A18" s="54" t="s">
        <v>200</v>
      </c>
      <c r="B18" s="6">
        <v>2</v>
      </c>
    </row>
    <row r="19" spans="1:2" x14ac:dyDescent="0.25">
      <c r="A19" s="32" t="s">
        <v>201</v>
      </c>
      <c r="B19" s="6">
        <v>10</v>
      </c>
    </row>
    <row r="20" spans="1:2" x14ac:dyDescent="0.25">
      <c r="A20" s="32" t="s">
        <v>202</v>
      </c>
      <c r="B20" s="6">
        <v>7</v>
      </c>
    </row>
    <row r="21" spans="1:2" x14ac:dyDescent="0.25">
      <c r="A21" s="32" t="s">
        <v>203</v>
      </c>
      <c r="B21" s="6">
        <v>10</v>
      </c>
    </row>
    <row r="22" spans="1:2" x14ac:dyDescent="0.25">
      <c r="A22" s="54" t="s">
        <v>204</v>
      </c>
      <c r="B22" s="6">
        <v>0</v>
      </c>
    </row>
    <row r="23" spans="1:2" x14ac:dyDescent="0.25">
      <c r="A23" s="54" t="s">
        <v>205</v>
      </c>
      <c r="B23" s="6">
        <v>0</v>
      </c>
    </row>
    <row r="24" spans="1:2" x14ac:dyDescent="0.25">
      <c r="A24" s="54" t="s">
        <v>206</v>
      </c>
      <c r="B24" s="6">
        <v>1</v>
      </c>
    </row>
    <row r="25" spans="1:2" x14ac:dyDescent="0.25">
      <c r="A25" s="54" t="s">
        <v>207</v>
      </c>
      <c r="B25" s="6">
        <v>0</v>
      </c>
    </row>
    <row r="26" spans="1:2" x14ac:dyDescent="0.25">
      <c r="A26" s="54" t="s">
        <v>208</v>
      </c>
      <c r="B26" s="6">
        <v>0</v>
      </c>
    </row>
    <row r="27" spans="1:2" x14ac:dyDescent="0.25">
      <c r="A27" s="54" t="s">
        <v>209</v>
      </c>
      <c r="B27" s="6">
        <v>0</v>
      </c>
    </row>
    <row r="28" spans="1:2" x14ac:dyDescent="0.25">
      <c r="A28" s="54" t="s">
        <v>210</v>
      </c>
      <c r="B28" s="6">
        <v>2</v>
      </c>
    </row>
    <row r="29" spans="1:2" x14ac:dyDescent="0.25">
      <c r="A29" s="8" t="s">
        <v>211</v>
      </c>
      <c r="B29" s="6">
        <v>0</v>
      </c>
    </row>
    <row r="30" spans="1:2" x14ac:dyDescent="0.25">
      <c r="A30" s="50" t="s">
        <v>212</v>
      </c>
      <c r="B30" s="49"/>
    </row>
    <row r="31" spans="1:2" ht="30" x14ac:dyDescent="0.25">
      <c r="A31" s="3" t="s">
        <v>213</v>
      </c>
      <c r="B31" s="55">
        <f>SUM(B32:B37)</f>
        <v>67</v>
      </c>
    </row>
    <row r="32" spans="1:2" x14ac:dyDescent="0.25">
      <c r="A32" s="54" t="s">
        <v>214</v>
      </c>
      <c r="B32" s="6">
        <v>15</v>
      </c>
    </row>
    <row r="33" spans="1:2" x14ac:dyDescent="0.25">
      <c r="A33" s="54" t="s">
        <v>215</v>
      </c>
      <c r="B33" s="6">
        <v>12</v>
      </c>
    </row>
    <row r="34" spans="1:2" x14ac:dyDescent="0.25">
      <c r="A34" s="54" t="s">
        <v>216</v>
      </c>
      <c r="B34" s="6">
        <v>0</v>
      </c>
    </row>
    <row r="35" spans="1:2" x14ac:dyDescent="0.25">
      <c r="A35" s="54" t="s">
        <v>217</v>
      </c>
      <c r="B35" s="6">
        <v>14</v>
      </c>
    </row>
    <row r="36" spans="1:2" x14ac:dyDescent="0.25">
      <c r="A36" s="54" t="s">
        <v>218</v>
      </c>
      <c r="B36" s="6">
        <v>0</v>
      </c>
    </row>
    <row r="37" spans="1:2" x14ac:dyDescent="0.25">
      <c r="A37" s="54" t="s">
        <v>219</v>
      </c>
      <c r="B37" s="6">
        <v>26</v>
      </c>
    </row>
    <row r="38" spans="1:2" x14ac:dyDescent="0.25">
      <c r="A38" s="50" t="s">
        <v>220</v>
      </c>
      <c r="B38" s="55">
        <f>SUM(B39:B40)</f>
        <v>53</v>
      </c>
    </row>
    <row r="39" spans="1:2" ht="30" x14ac:dyDescent="0.25">
      <c r="A39" s="8" t="s">
        <v>221</v>
      </c>
      <c r="B39" s="6">
        <v>29</v>
      </c>
    </row>
    <row r="40" spans="1:2" ht="30" x14ac:dyDescent="0.25">
      <c r="A40" s="3" t="s">
        <v>222</v>
      </c>
      <c r="B40" s="6">
        <v>24</v>
      </c>
    </row>
    <row r="41" spans="1:2" x14ac:dyDescent="0.25">
      <c r="A41" s="56" t="s">
        <v>223</v>
      </c>
      <c r="B41" s="53">
        <f>SUM(B42:B46)</f>
        <v>29</v>
      </c>
    </row>
    <row r="42" spans="1:2" x14ac:dyDescent="0.25">
      <c r="A42" s="3" t="s">
        <v>224</v>
      </c>
      <c r="B42" s="6">
        <v>1</v>
      </c>
    </row>
    <row r="43" spans="1:2" ht="30" x14ac:dyDescent="0.25">
      <c r="A43" s="3" t="s">
        <v>225</v>
      </c>
      <c r="B43" s="6">
        <v>28</v>
      </c>
    </row>
    <row r="44" spans="1:2" ht="30" x14ac:dyDescent="0.25">
      <c r="A44" s="3" t="s">
        <v>226</v>
      </c>
      <c r="B44" s="6">
        <v>0</v>
      </c>
    </row>
    <row r="45" spans="1:2" ht="30" x14ac:dyDescent="0.25">
      <c r="A45" s="3" t="s">
        <v>227</v>
      </c>
      <c r="B45" s="6">
        <v>0</v>
      </c>
    </row>
    <row r="46" spans="1:2" x14ac:dyDescent="0.25">
      <c r="A46" s="3" t="s">
        <v>228</v>
      </c>
      <c r="B46" s="57">
        <v>0</v>
      </c>
    </row>
    <row r="47" spans="1:2" x14ac:dyDescent="0.25">
      <c r="A47" s="58" t="s">
        <v>229</v>
      </c>
      <c r="B47" s="53">
        <f>SUM(B48:B61)</f>
        <v>29</v>
      </c>
    </row>
    <row r="48" spans="1:2" x14ac:dyDescent="0.25">
      <c r="A48" s="3" t="s">
        <v>230</v>
      </c>
      <c r="B48" s="59">
        <v>11</v>
      </c>
    </row>
    <row r="49" spans="1:2" x14ac:dyDescent="0.25">
      <c r="A49" s="3" t="s">
        <v>231</v>
      </c>
      <c r="B49" s="6">
        <v>5</v>
      </c>
    </row>
    <row r="50" spans="1:2" x14ac:dyDescent="0.25">
      <c r="A50" s="3" t="s">
        <v>232</v>
      </c>
      <c r="B50" s="6">
        <v>6</v>
      </c>
    </row>
    <row r="51" spans="1:2" x14ac:dyDescent="0.25">
      <c r="A51" s="3" t="s">
        <v>233</v>
      </c>
      <c r="B51" s="6">
        <v>0</v>
      </c>
    </row>
    <row r="52" spans="1:2" x14ac:dyDescent="0.25">
      <c r="A52" s="3" t="s">
        <v>234</v>
      </c>
      <c r="B52" s="6">
        <v>3</v>
      </c>
    </row>
    <row r="53" spans="1:2" x14ac:dyDescent="0.25">
      <c r="A53" s="3" t="s">
        <v>235</v>
      </c>
      <c r="B53" s="6">
        <v>0</v>
      </c>
    </row>
    <row r="54" spans="1:2" ht="30" x14ac:dyDescent="0.25">
      <c r="A54" s="3" t="s">
        <v>236</v>
      </c>
      <c r="B54" s="6">
        <v>0</v>
      </c>
    </row>
    <row r="55" spans="1:2" ht="30" x14ac:dyDescent="0.25">
      <c r="A55" s="3" t="s">
        <v>237</v>
      </c>
      <c r="B55" s="6">
        <v>0</v>
      </c>
    </row>
    <row r="56" spans="1:2" x14ac:dyDescent="0.25">
      <c r="A56" s="3" t="s">
        <v>238</v>
      </c>
      <c r="B56" s="6">
        <v>0</v>
      </c>
    </row>
    <row r="57" spans="1:2" x14ac:dyDescent="0.25">
      <c r="A57" s="3" t="s">
        <v>239</v>
      </c>
      <c r="B57" s="6">
        <v>0</v>
      </c>
    </row>
    <row r="58" spans="1:2" ht="30" x14ac:dyDescent="0.25">
      <c r="A58" s="3" t="s">
        <v>240</v>
      </c>
      <c r="B58" s="6">
        <v>0</v>
      </c>
    </row>
    <row r="59" spans="1:2" x14ac:dyDescent="0.25">
      <c r="A59" s="3" t="s">
        <v>241</v>
      </c>
      <c r="B59" s="6">
        <v>2</v>
      </c>
    </row>
    <row r="60" spans="1:2" x14ac:dyDescent="0.25">
      <c r="A60" s="3" t="s">
        <v>242</v>
      </c>
      <c r="B60" s="6">
        <v>1</v>
      </c>
    </row>
    <row r="61" spans="1:2" x14ac:dyDescent="0.25">
      <c r="A61" s="8" t="s">
        <v>243</v>
      </c>
      <c r="B61" s="6">
        <v>1</v>
      </c>
    </row>
  </sheetData>
  <sheetProtection algorithmName="SHA-512" hashValue="5kUtZ9Dq4Co71xnR+vuvTQKGjVNNFkYv+L+jSiZvWJ1LahdVMccux521Tan5jnr8efZiq/+qbhR3xi1gIJn2Ow==" saltValue="Kpkk+CQJ19Gx0T22dUcSNQ==" spinCount="100000" sheet="1" objects="1" scenarios="1"/>
  <mergeCells count="1">
    <mergeCell ref="A1:B1"/>
  </mergeCells>
  <dataValidations count="5">
    <dataValidation type="decimal" operator="greaterThanOrEqual" allowBlank="1" showInputMessage="1" showErrorMessage="1" error="No text" sqref="B8" xr:uid="{ADF96EB8-0EB8-47BF-8093-C0F9B7B5D766}">
      <formula1>0</formula1>
    </dataValidation>
    <dataValidation type="whole" operator="greaterThanOrEqual" allowBlank="1" showInputMessage="1" showErrorMessage="1" error="Enter whole number" sqref="B7 B12:B14 B17:B29 B32:B37 B39:B40 B42:B46 B48:B61" xr:uid="{5C73F21D-6E99-4941-8311-166F33C2C997}">
      <formula1>0</formula1>
    </dataValidation>
    <dataValidation type="textLength" allowBlank="1" showInputMessage="1" showErrorMessage="1" error="Text " sqref="B9" xr:uid="{8B9F74AE-A8AB-45DE-9EBF-8C0CA9734705}">
      <formula1>0</formula1>
      <formula2>150</formula2>
    </dataValidation>
    <dataValidation type="decimal" allowBlank="1" showInputMessage="1" showErrorMessage="1" error="No text" sqref="B5" xr:uid="{00FA86DF-2926-498D-BBD7-82F55CD02AA4}">
      <formula1>0</formula1>
      <formula2>2000000000</formula2>
    </dataValidation>
    <dataValidation type="whole" allowBlank="1" showInputMessage="1" showErrorMessage="1" error="Enter whole number" sqref="B4" xr:uid="{E1DD7D10-A90B-4C72-BA52-D9AF1E6A51C9}">
      <formula1>0</formula1>
      <formula2>1000000000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577-8320-4818-A665-EE0D89624E1D}">
  <dimension ref="A1:B62"/>
  <sheetViews>
    <sheetView topLeftCell="A7" workbookViewId="0">
      <selection activeCell="A7" sqref="A7"/>
    </sheetView>
  </sheetViews>
  <sheetFormatPr defaultRowHeight="15" x14ac:dyDescent="0.25"/>
  <cols>
    <col min="1" max="1" width="45.42578125" customWidth="1"/>
    <col min="2" max="2" width="27.5703125" customWidth="1"/>
  </cols>
  <sheetData>
    <row r="1" spans="1:2" ht="65.25" customHeight="1" thickBot="1" x14ac:dyDescent="0.3">
      <c r="A1" s="99" t="s">
        <v>244</v>
      </c>
      <c r="B1" s="100"/>
    </row>
    <row r="2" spans="1:2" x14ac:dyDescent="0.25">
      <c r="A2" s="60" t="s">
        <v>48</v>
      </c>
      <c r="B2" s="2" t="s">
        <v>184</v>
      </c>
    </row>
    <row r="3" spans="1:2" ht="30" x14ac:dyDescent="0.25">
      <c r="A3" s="50" t="s">
        <v>245</v>
      </c>
      <c r="B3" s="49"/>
    </row>
    <row r="4" spans="1:2" ht="30" x14ac:dyDescent="0.25">
      <c r="A4" s="8" t="s">
        <v>246</v>
      </c>
      <c r="B4" s="6">
        <v>2</v>
      </c>
    </row>
    <row r="5" spans="1:2" ht="30" x14ac:dyDescent="0.25">
      <c r="A5" s="8" t="s">
        <v>247</v>
      </c>
      <c r="B5" s="6">
        <v>54</v>
      </c>
    </row>
    <row r="6" spans="1:2" ht="30" x14ac:dyDescent="0.25">
      <c r="A6" s="8" t="s">
        <v>248</v>
      </c>
      <c r="B6" s="6">
        <v>0</v>
      </c>
    </row>
    <row r="7" spans="1:2" ht="30" x14ac:dyDescent="0.25">
      <c r="A7" s="3" t="s">
        <v>249</v>
      </c>
      <c r="B7" s="6">
        <v>5</v>
      </c>
    </row>
    <row r="8" spans="1:2" x14ac:dyDescent="0.25">
      <c r="A8" s="50" t="s">
        <v>250</v>
      </c>
      <c r="B8" s="53">
        <f>SUM(B4:B7)</f>
        <v>61</v>
      </c>
    </row>
    <row r="9" spans="1:2" x14ac:dyDescent="0.25">
      <c r="A9" s="50" t="s">
        <v>251</v>
      </c>
      <c r="B9" s="61">
        <f>SUM(B4:B7)-B7</f>
        <v>56</v>
      </c>
    </row>
    <row r="10" spans="1:2" ht="30" x14ac:dyDescent="0.25">
      <c r="A10" s="3" t="s">
        <v>252</v>
      </c>
      <c r="B10" s="49"/>
    </row>
    <row r="11" spans="1:2" x14ac:dyDescent="0.25">
      <c r="A11" s="3" t="s">
        <v>253</v>
      </c>
      <c r="B11" s="6">
        <v>2760.78</v>
      </c>
    </row>
    <row r="12" spans="1:2" x14ac:dyDescent="0.25">
      <c r="A12" s="62" t="s">
        <v>254</v>
      </c>
      <c r="B12" s="6">
        <v>191352.66999999998</v>
      </c>
    </row>
    <row r="13" spans="1:2" x14ac:dyDescent="0.25">
      <c r="A13" s="63" t="s">
        <v>255</v>
      </c>
      <c r="B13" s="57">
        <v>1181.1600000000001</v>
      </c>
    </row>
    <row r="14" spans="1:2" x14ac:dyDescent="0.25">
      <c r="A14" s="49" t="s">
        <v>256</v>
      </c>
      <c r="B14" s="49">
        <f>SUM(B11:B13)</f>
        <v>195294.61</v>
      </c>
    </row>
    <row r="15" spans="1:2" ht="30" x14ac:dyDescent="0.25">
      <c r="A15" s="50" t="s">
        <v>193</v>
      </c>
      <c r="B15" s="53">
        <f>SUM(B16:B18)</f>
        <v>61</v>
      </c>
    </row>
    <row r="16" spans="1:2" ht="30" x14ac:dyDescent="0.25">
      <c r="A16" s="3" t="s">
        <v>194</v>
      </c>
      <c r="B16" s="6">
        <v>33</v>
      </c>
    </row>
    <row r="17" spans="1:2" ht="30" x14ac:dyDescent="0.25">
      <c r="A17" s="3" t="s">
        <v>195</v>
      </c>
      <c r="B17" s="6">
        <v>14</v>
      </c>
    </row>
    <row r="18" spans="1:2" ht="30" x14ac:dyDescent="0.25">
      <c r="A18" s="3" t="s">
        <v>196</v>
      </c>
      <c r="B18" s="6">
        <v>14</v>
      </c>
    </row>
    <row r="19" spans="1:2" ht="30" x14ac:dyDescent="0.25">
      <c r="A19" s="64" t="s">
        <v>197</v>
      </c>
      <c r="B19" s="49"/>
    </row>
    <row r="20" spans="1:2" ht="45" x14ac:dyDescent="0.25">
      <c r="A20" s="3" t="s">
        <v>198</v>
      </c>
      <c r="B20" s="53">
        <f>SUM(B21:B33)</f>
        <v>81</v>
      </c>
    </row>
    <row r="21" spans="1:2" x14ac:dyDescent="0.25">
      <c r="A21" s="32" t="s">
        <v>199</v>
      </c>
      <c r="B21" s="6">
        <v>34</v>
      </c>
    </row>
    <row r="22" spans="1:2" x14ac:dyDescent="0.25">
      <c r="A22" s="54" t="s">
        <v>200</v>
      </c>
      <c r="B22" s="6">
        <v>1</v>
      </c>
    </row>
    <row r="23" spans="1:2" x14ac:dyDescent="0.25">
      <c r="A23" s="32" t="s">
        <v>201</v>
      </c>
      <c r="B23" s="6">
        <v>8</v>
      </c>
    </row>
    <row r="24" spans="1:2" x14ac:dyDescent="0.25">
      <c r="A24" s="32" t="s">
        <v>202</v>
      </c>
      <c r="B24" s="6">
        <v>10</v>
      </c>
    </row>
    <row r="25" spans="1:2" ht="30" x14ac:dyDescent="0.25">
      <c r="A25" s="32" t="s">
        <v>203</v>
      </c>
      <c r="B25" s="6">
        <v>25</v>
      </c>
    </row>
    <row r="26" spans="1:2" x14ac:dyDescent="0.25">
      <c r="A26" s="54" t="s">
        <v>204</v>
      </c>
      <c r="B26" s="6">
        <v>0</v>
      </c>
    </row>
    <row r="27" spans="1:2" ht="30" x14ac:dyDescent="0.25">
      <c r="A27" s="54" t="s">
        <v>205</v>
      </c>
      <c r="B27" s="6">
        <v>0</v>
      </c>
    </row>
    <row r="28" spans="1:2" ht="45" x14ac:dyDescent="0.25">
      <c r="A28" s="54" t="s">
        <v>206</v>
      </c>
      <c r="B28" s="6">
        <v>0</v>
      </c>
    </row>
    <row r="29" spans="1:2" x14ac:dyDescent="0.25">
      <c r="A29" s="54" t="s">
        <v>207</v>
      </c>
      <c r="B29" s="6">
        <v>0</v>
      </c>
    </row>
    <row r="30" spans="1:2" x14ac:dyDescent="0.25">
      <c r="A30" s="54" t="s">
        <v>208</v>
      </c>
      <c r="B30" s="6">
        <v>0</v>
      </c>
    </row>
    <row r="31" spans="1:2" x14ac:dyDescent="0.25">
      <c r="A31" s="54" t="s">
        <v>209</v>
      </c>
      <c r="B31" s="6">
        <v>0</v>
      </c>
    </row>
    <row r="32" spans="1:2" x14ac:dyDescent="0.25">
      <c r="A32" s="54" t="s">
        <v>210</v>
      </c>
      <c r="B32" s="6">
        <v>1</v>
      </c>
    </row>
    <row r="33" spans="1:2" ht="30" x14ac:dyDescent="0.25">
      <c r="A33" s="8" t="s">
        <v>211</v>
      </c>
      <c r="B33" s="6">
        <v>2</v>
      </c>
    </row>
    <row r="34" spans="1:2" ht="30" x14ac:dyDescent="0.25">
      <c r="A34" s="64" t="s">
        <v>212</v>
      </c>
      <c r="B34" s="49"/>
    </row>
    <row r="35" spans="1:2" ht="45" x14ac:dyDescent="0.25">
      <c r="A35" s="3" t="s">
        <v>213</v>
      </c>
      <c r="B35" s="61">
        <f>SUM(B36:B41)</f>
        <v>120</v>
      </c>
    </row>
    <row r="36" spans="1:2" ht="30" x14ac:dyDescent="0.25">
      <c r="A36" s="54" t="s">
        <v>214</v>
      </c>
      <c r="B36" s="6">
        <v>37</v>
      </c>
    </row>
    <row r="37" spans="1:2" ht="30" x14ac:dyDescent="0.25">
      <c r="A37" s="54" t="s">
        <v>215</v>
      </c>
      <c r="B37" s="6">
        <v>12</v>
      </c>
    </row>
    <row r="38" spans="1:2" x14ac:dyDescent="0.25">
      <c r="A38" s="54" t="s">
        <v>216</v>
      </c>
      <c r="B38" s="6">
        <v>0</v>
      </c>
    </row>
    <row r="39" spans="1:2" x14ac:dyDescent="0.25">
      <c r="A39" s="54" t="s">
        <v>217</v>
      </c>
      <c r="B39" s="6">
        <v>23</v>
      </c>
    </row>
    <row r="40" spans="1:2" ht="30" x14ac:dyDescent="0.25">
      <c r="A40" s="54" t="s">
        <v>218</v>
      </c>
      <c r="B40" s="6">
        <v>0</v>
      </c>
    </row>
    <row r="41" spans="1:2" ht="30" x14ac:dyDescent="0.25">
      <c r="A41" s="54" t="s">
        <v>219</v>
      </c>
      <c r="B41" s="6">
        <v>48</v>
      </c>
    </row>
    <row r="42" spans="1:2" x14ac:dyDescent="0.25">
      <c r="A42" s="50" t="s">
        <v>223</v>
      </c>
      <c r="B42" s="53">
        <f>SUM(B43:B46)</f>
        <v>61</v>
      </c>
    </row>
    <row r="43" spans="1:2" ht="30" x14ac:dyDescent="0.25">
      <c r="A43" s="3" t="s">
        <v>257</v>
      </c>
      <c r="B43" s="6">
        <v>17</v>
      </c>
    </row>
    <row r="44" spans="1:2" ht="45" x14ac:dyDescent="0.25">
      <c r="A44" s="3" t="s">
        <v>258</v>
      </c>
      <c r="B44" s="6">
        <v>4</v>
      </c>
    </row>
    <row r="45" spans="1:2" ht="45" x14ac:dyDescent="0.25">
      <c r="A45" s="8" t="s">
        <v>259</v>
      </c>
      <c r="B45" s="6">
        <v>40</v>
      </c>
    </row>
    <row r="46" spans="1:2" ht="45" x14ac:dyDescent="0.25">
      <c r="A46" s="8" t="s">
        <v>260</v>
      </c>
      <c r="B46" s="6">
        <v>0</v>
      </c>
    </row>
    <row r="47" spans="1:2" ht="30" x14ac:dyDescent="0.25">
      <c r="A47" s="50" t="s">
        <v>229</v>
      </c>
      <c r="B47" s="53">
        <f>SUM(B48:B62)</f>
        <v>86</v>
      </c>
    </row>
    <row r="48" spans="1:2" ht="30" x14ac:dyDescent="0.25">
      <c r="A48" s="3" t="s">
        <v>261</v>
      </c>
      <c r="B48" s="6">
        <v>0</v>
      </c>
    </row>
    <row r="49" spans="1:2" ht="30" x14ac:dyDescent="0.25">
      <c r="A49" s="3" t="s">
        <v>231</v>
      </c>
      <c r="B49" s="6">
        <v>5</v>
      </c>
    </row>
    <row r="50" spans="1:2" ht="30" x14ac:dyDescent="0.25">
      <c r="A50" s="3" t="s">
        <v>232</v>
      </c>
      <c r="B50" s="6">
        <v>0</v>
      </c>
    </row>
    <row r="51" spans="1:2" ht="30" x14ac:dyDescent="0.25">
      <c r="A51" s="3" t="s">
        <v>233</v>
      </c>
      <c r="B51" s="6">
        <v>0</v>
      </c>
    </row>
    <row r="52" spans="1:2" ht="45" x14ac:dyDescent="0.25">
      <c r="A52" s="3" t="s">
        <v>262</v>
      </c>
      <c r="B52" s="6">
        <v>53</v>
      </c>
    </row>
    <row r="53" spans="1:2" ht="30" x14ac:dyDescent="0.25">
      <c r="A53" s="3" t="s">
        <v>235</v>
      </c>
      <c r="B53" s="6">
        <v>0</v>
      </c>
    </row>
    <row r="54" spans="1:2" ht="45" x14ac:dyDescent="0.25">
      <c r="A54" s="3" t="s">
        <v>263</v>
      </c>
      <c r="B54" s="6">
        <v>0</v>
      </c>
    </row>
    <row r="55" spans="1:2" ht="45" x14ac:dyDescent="0.25">
      <c r="A55" s="3" t="s">
        <v>237</v>
      </c>
      <c r="B55" s="6">
        <v>0</v>
      </c>
    </row>
    <row r="56" spans="1:2" ht="30" x14ac:dyDescent="0.25">
      <c r="A56" s="3" t="s">
        <v>238</v>
      </c>
      <c r="B56" s="6">
        <v>0</v>
      </c>
    </row>
    <row r="57" spans="1:2" ht="30" x14ac:dyDescent="0.25">
      <c r="A57" s="3" t="s">
        <v>239</v>
      </c>
      <c r="B57" s="6">
        <v>0</v>
      </c>
    </row>
    <row r="58" spans="1:2" ht="60" x14ac:dyDescent="0.25">
      <c r="A58" s="3" t="s">
        <v>240</v>
      </c>
      <c r="B58" s="6">
        <v>0</v>
      </c>
    </row>
    <row r="59" spans="1:2" ht="30" x14ac:dyDescent="0.25">
      <c r="A59" s="3" t="s">
        <v>241</v>
      </c>
      <c r="B59" s="6">
        <v>1</v>
      </c>
    </row>
    <row r="60" spans="1:2" ht="30" x14ac:dyDescent="0.25">
      <c r="A60" s="3" t="s">
        <v>242</v>
      </c>
      <c r="B60" s="6">
        <v>1</v>
      </c>
    </row>
    <row r="61" spans="1:2" ht="30" x14ac:dyDescent="0.25">
      <c r="A61" s="8" t="s">
        <v>243</v>
      </c>
      <c r="B61" s="6">
        <v>1</v>
      </c>
    </row>
    <row r="62" spans="1:2" ht="60" x14ac:dyDescent="0.25">
      <c r="A62" s="8" t="s">
        <v>264</v>
      </c>
      <c r="B62" s="65">
        <v>25</v>
      </c>
    </row>
  </sheetData>
  <sheetProtection algorithmName="SHA-512" hashValue="yxIYGqzbL6p0X7UPH7AbRA5OclqcIYZhNvEs6N7LimVl3QH2tDhGhPZIsZiVs9gqclEp+rOpwXVV4XcqVtwRrw==" saltValue="M+nh9zcnwRyVbvpluI6oiA==" spinCount="100000" sheet="1" objects="1" scenarios="1"/>
  <mergeCells count="1">
    <mergeCell ref="A1:B1"/>
  </mergeCells>
  <dataValidations count="2">
    <dataValidation type="decimal" operator="greaterThanOrEqual" allowBlank="1" showInputMessage="1" showErrorMessage="1" error="No text" sqref="B11:B13" xr:uid="{BAC48B78-962C-4FD3-9DDB-C80FBFCCA841}">
      <formula1>0</formula1>
    </dataValidation>
    <dataValidation type="whole" operator="greaterThanOrEqual" allowBlank="1" showInputMessage="1" showErrorMessage="1" error="Enter whole number" sqref="B36:B41 B4:B7 B16:B18 B21:B33 B48:B62 B43:B46" xr:uid="{CD0F9DBD-53D5-4B10-880A-DBAE8AA9CF5B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FCCE-1E4E-45C2-8B21-0FCC10481C35}">
  <dimension ref="A1:B34"/>
  <sheetViews>
    <sheetView topLeftCell="A19" workbookViewId="0">
      <selection activeCell="A5" sqref="A5"/>
    </sheetView>
  </sheetViews>
  <sheetFormatPr defaultRowHeight="15" x14ac:dyDescent="0.25"/>
  <cols>
    <col min="1" max="1" width="46.42578125" customWidth="1"/>
    <col min="2" max="2" width="27" customWidth="1"/>
  </cols>
  <sheetData>
    <row r="1" spans="1:2" ht="64.5" customHeight="1" thickBot="1" x14ac:dyDescent="0.3">
      <c r="A1" s="81" t="s">
        <v>265</v>
      </c>
      <c r="B1" s="101"/>
    </row>
    <row r="2" spans="1:2" x14ac:dyDescent="0.25">
      <c r="A2" s="60" t="s">
        <v>48</v>
      </c>
      <c r="B2" s="49" t="s">
        <v>184</v>
      </c>
    </row>
    <row r="3" spans="1:2" x14ac:dyDescent="0.25">
      <c r="A3" s="50" t="s">
        <v>266</v>
      </c>
      <c r="B3" s="49"/>
    </row>
    <row r="4" spans="1:2" ht="30" x14ac:dyDescent="0.25">
      <c r="A4" s="3" t="s">
        <v>267</v>
      </c>
      <c r="B4" s="6">
        <v>20</v>
      </c>
    </row>
    <row r="5" spans="1:2" ht="30" x14ac:dyDescent="0.25">
      <c r="A5" s="50" t="s">
        <v>268</v>
      </c>
      <c r="B5" s="49"/>
    </row>
    <row r="6" spans="1:2" x14ac:dyDescent="0.25">
      <c r="A6" s="3" t="s">
        <v>269</v>
      </c>
      <c r="B6" s="6">
        <v>23317.48</v>
      </c>
    </row>
    <row r="7" spans="1:2" ht="30" x14ac:dyDescent="0.25">
      <c r="A7" s="50" t="s">
        <v>197</v>
      </c>
      <c r="B7" s="49"/>
    </row>
    <row r="8" spans="1:2" ht="45" x14ac:dyDescent="0.25">
      <c r="A8" s="3" t="s">
        <v>198</v>
      </c>
      <c r="B8" s="53">
        <f>SUM(B9:B21)</f>
        <v>33</v>
      </c>
    </row>
    <row r="9" spans="1:2" x14ac:dyDescent="0.25">
      <c r="A9" s="32" t="s">
        <v>199</v>
      </c>
      <c r="B9" s="6">
        <v>11</v>
      </c>
    </row>
    <row r="10" spans="1:2" x14ac:dyDescent="0.25">
      <c r="A10" s="54" t="s">
        <v>200</v>
      </c>
      <c r="B10" s="6">
        <v>2</v>
      </c>
    </row>
    <row r="11" spans="1:2" x14ac:dyDescent="0.25">
      <c r="A11" s="32" t="s">
        <v>201</v>
      </c>
      <c r="B11" s="6">
        <v>4</v>
      </c>
    </row>
    <row r="12" spans="1:2" x14ac:dyDescent="0.25">
      <c r="A12" s="32" t="s">
        <v>202</v>
      </c>
      <c r="B12" s="6">
        <v>3</v>
      </c>
    </row>
    <row r="13" spans="1:2" ht="30" x14ac:dyDescent="0.25">
      <c r="A13" s="32" t="s">
        <v>203</v>
      </c>
      <c r="B13" s="6">
        <v>12</v>
      </c>
    </row>
    <row r="14" spans="1:2" x14ac:dyDescent="0.25">
      <c r="A14" s="54" t="s">
        <v>204</v>
      </c>
      <c r="B14" s="6">
        <v>0</v>
      </c>
    </row>
    <row r="15" spans="1:2" ht="30" x14ac:dyDescent="0.25">
      <c r="A15" s="54" t="s">
        <v>205</v>
      </c>
      <c r="B15" s="6">
        <v>0</v>
      </c>
    </row>
    <row r="16" spans="1:2" ht="30" x14ac:dyDescent="0.25">
      <c r="A16" s="54" t="s">
        <v>206</v>
      </c>
      <c r="B16" s="6">
        <v>0</v>
      </c>
    </row>
    <row r="17" spans="1:2" x14ac:dyDescent="0.25">
      <c r="A17" s="54" t="s">
        <v>207</v>
      </c>
      <c r="B17" s="6">
        <v>0</v>
      </c>
    </row>
    <row r="18" spans="1:2" x14ac:dyDescent="0.25">
      <c r="A18" s="54" t="s">
        <v>208</v>
      </c>
      <c r="B18" s="6">
        <v>0</v>
      </c>
    </row>
    <row r="19" spans="1:2" x14ac:dyDescent="0.25">
      <c r="A19" s="54" t="s">
        <v>209</v>
      </c>
      <c r="B19" s="6">
        <v>0</v>
      </c>
    </row>
    <row r="20" spans="1:2" x14ac:dyDescent="0.25">
      <c r="A20" s="54" t="s">
        <v>210</v>
      </c>
      <c r="B20" s="6">
        <v>0</v>
      </c>
    </row>
    <row r="21" spans="1:2" ht="30" x14ac:dyDescent="0.25">
      <c r="A21" s="8" t="s">
        <v>211</v>
      </c>
      <c r="B21" s="6">
        <v>1</v>
      </c>
    </row>
    <row r="22" spans="1:2" ht="30" x14ac:dyDescent="0.25">
      <c r="A22" s="50" t="s">
        <v>212</v>
      </c>
      <c r="B22" s="49"/>
    </row>
    <row r="23" spans="1:2" ht="45" x14ac:dyDescent="0.25">
      <c r="A23" s="3" t="s">
        <v>213</v>
      </c>
      <c r="B23" s="61">
        <f>SUM(B24:B29)</f>
        <v>40</v>
      </c>
    </row>
    <row r="24" spans="1:2" ht="30" x14ac:dyDescent="0.25">
      <c r="A24" s="54" t="s">
        <v>214</v>
      </c>
      <c r="B24" s="6">
        <v>17</v>
      </c>
    </row>
    <row r="25" spans="1:2" ht="30" x14ac:dyDescent="0.25">
      <c r="A25" s="54" t="s">
        <v>215</v>
      </c>
      <c r="B25" s="6">
        <v>5</v>
      </c>
    </row>
    <row r="26" spans="1:2" x14ac:dyDescent="0.25">
      <c r="A26" s="54" t="s">
        <v>216</v>
      </c>
      <c r="B26" s="6">
        <v>0</v>
      </c>
    </row>
    <row r="27" spans="1:2" x14ac:dyDescent="0.25">
      <c r="A27" s="54" t="s">
        <v>217</v>
      </c>
      <c r="B27" s="6">
        <v>4</v>
      </c>
    </row>
    <row r="28" spans="1:2" ht="30" x14ac:dyDescent="0.25">
      <c r="A28" s="54" t="s">
        <v>218</v>
      </c>
      <c r="B28" s="6">
        <v>0</v>
      </c>
    </row>
    <row r="29" spans="1:2" x14ac:dyDescent="0.25">
      <c r="A29" s="54" t="s">
        <v>219</v>
      </c>
      <c r="B29" s="6">
        <v>14</v>
      </c>
    </row>
    <row r="30" spans="1:2" ht="30" x14ac:dyDescent="0.25">
      <c r="A30" s="50" t="s">
        <v>229</v>
      </c>
      <c r="B30" s="53">
        <f>SUM(B32:B34)</f>
        <v>19</v>
      </c>
    </row>
    <row r="31" spans="1:2" ht="45" x14ac:dyDescent="0.25">
      <c r="A31" s="66" t="s">
        <v>270</v>
      </c>
      <c r="B31" s="53"/>
    </row>
    <row r="32" spans="1:2" ht="30" x14ac:dyDescent="0.25">
      <c r="A32" s="3" t="s">
        <v>231</v>
      </c>
      <c r="B32" s="6">
        <v>1</v>
      </c>
    </row>
    <row r="33" spans="1:2" ht="30" x14ac:dyDescent="0.25">
      <c r="A33" s="3" t="s">
        <v>232</v>
      </c>
      <c r="B33" s="6">
        <v>1</v>
      </c>
    </row>
    <row r="34" spans="1:2" x14ac:dyDescent="0.25">
      <c r="A34" s="3" t="s">
        <v>234</v>
      </c>
      <c r="B34" s="6">
        <v>17</v>
      </c>
    </row>
  </sheetData>
  <sheetProtection algorithmName="SHA-512" hashValue="0lOKC8WzhupQz9bU1xQcDmUJow3H/VGr5U9Gz5yeK/T3vZQSWfdYrBBnn4X9I4QxDSeei3wunqrs7lufa8DuwA==" saltValue="hR1ydnN+frrMw8KKzBPpEg==" spinCount="100000" sheet="1" objects="1" scenarios="1"/>
  <mergeCells count="1">
    <mergeCell ref="A1:B1"/>
  </mergeCells>
  <dataValidations count="2">
    <dataValidation type="decimal" operator="greaterThanOrEqual" allowBlank="1" showInputMessage="1" showErrorMessage="1" error="No text" sqref="B6" xr:uid="{E435B48E-530D-4925-9EA7-FA3FA3D79451}">
      <formula1>0</formula1>
    </dataValidation>
    <dataValidation type="whole" operator="greaterThanOrEqual" allowBlank="1" showInputMessage="1" showErrorMessage="1" error="Enter whole number" sqref="B32:B34 B4 B9:B21 B24:B29" xr:uid="{BBBCA800-2A85-401A-B09E-6139A6526CE0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13DC-4820-4B65-A0DC-1A6A7527B038}">
  <dimension ref="A1:I19"/>
  <sheetViews>
    <sheetView tabSelected="1" topLeftCell="A5" workbookViewId="0">
      <selection activeCell="K17" sqref="K17"/>
    </sheetView>
  </sheetViews>
  <sheetFormatPr defaultRowHeight="15" x14ac:dyDescent="0.25"/>
  <cols>
    <col min="1" max="1" width="55.7109375" customWidth="1"/>
  </cols>
  <sheetData>
    <row r="1" spans="1:9" ht="36" x14ac:dyDescent="0.25">
      <c r="A1" s="67" t="s">
        <v>271</v>
      </c>
      <c r="B1" s="68" t="s">
        <v>272</v>
      </c>
      <c r="C1" s="68" t="s">
        <v>273</v>
      </c>
      <c r="D1" s="68" t="s">
        <v>274</v>
      </c>
      <c r="E1" s="68" t="s">
        <v>275</v>
      </c>
      <c r="F1" s="68" t="s">
        <v>276</v>
      </c>
      <c r="G1" s="68" t="s">
        <v>277</v>
      </c>
      <c r="H1" s="68" t="s">
        <v>278</v>
      </c>
      <c r="I1" s="69" t="s">
        <v>279</v>
      </c>
    </row>
    <row r="2" spans="1:9" ht="31.5" x14ac:dyDescent="0.25">
      <c r="A2" s="70" t="s">
        <v>280</v>
      </c>
      <c r="B2" s="71">
        <f>TBRA_TOT</f>
        <v>29</v>
      </c>
      <c r="C2" s="11">
        <f>PFBH_TOT</f>
        <v>0</v>
      </c>
      <c r="D2" s="11">
        <f>STTFBH_TOT</f>
        <v>0</v>
      </c>
      <c r="E2" s="11">
        <f>STRMU_TOT</f>
        <v>61</v>
      </c>
      <c r="F2" s="11">
        <f>PHP_TOT</f>
        <v>20</v>
      </c>
      <c r="G2" s="11">
        <f>HI_TOT</f>
        <v>0</v>
      </c>
      <c r="H2" s="11">
        <f>SS_TOT</f>
        <v>0</v>
      </c>
      <c r="I2" s="11">
        <f>OCA_TOT</f>
        <v>0</v>
      </c>
    </row>
    <row r="3" spans="1:9" ht="38.25" customHeight="1" x14ac:dyDescent="0.25">
      <c r="A3" s="102" t="s">
        <v>281</v>
      </c>
      <c r="B3" s="103"/>
      <c r="C3" s="72"/>
      <c r="D3" s="72"/>
      <c r="E3" s="72"/>
      <c r="F3" s="72"/>
      <c r="G3" s="72"/>
      <c r="H3" s="72"/>
      <c r="I3" s="72"/>
    </row>
    <row r="4" spans="1:9" ht="45" x14ac:dyDescent="0.25">
      <c r="A4" s="52" t="s">
        <v>282</v>
      </c>
      <c r="B4" s="53">
        <f>TBRA_TOT+PFBH_TOT+STTFBH_TOT+STRMU_TOT+PHP_TOT+OCA_TOT</f>
        <v>110</v>
      </c>
      <c r="C4" s="72"/>
      <c r="D4" s="72"/>
      <c r="E4" s="72"/>
      <c r="F4" s="72"/>
      <c r="G4" s="72"/>
      <c r="H4" s="72"/>
      <c r="I4" s="72"/>
    </row>
    <row r="5" spans="1:9" ht="45" x14ac:dyDescent="0.25">
      <c r="A5" s="8" t="s">
        <v>283</v>
      </c>
      <c r="B5" s="73">
        <v>26</v>
      </c>
      <c r="C5" s="72"/>
      <c r="D5" s="72"/>
      <c r="E5" s="72"/>
      <c r="F5" s="72"/>
      <c r="G5" s="72"/>
      <c r="H5" s="72"/>
      <c r="I5" s="72"/>
    </row>
    <row r="6" spans="1:9" ht="30" x14ac:dyDescent="0.25">
      <c r="A6" s="56" t="s">
        <v>284</v>
      </c>
      <c r="B6" s="53">
        <f>B4-B5</f>
        <v>84</v>
      </c>
      <c r="C6" s="72"/>
      <c r="D6" s="72"/>
      <c r="E6" s="72"/>
      <c r="F6" s="72"/>
      <c r="G6" s="72"/>
      <c r="H6" s="72"/>
      <c r="I6" s="72"/>
    </row>
    <row r="7" spans="1:9" x14ac:dyDescent="0.25">
      <c r="A7" s="104" t="s">
        <v>285</v>
      </c>
      <c r="B7" s="105"/>
      <c r="C7" s="74"/>
      <c r="D7" s="74"/>
      <c r="E7" s="74"/>
      <c r="F7" s="74"/>
      <c r="G7" s="74"/>
      <c r="H7" s="74"/>
      <c r="I7" s="74"/>
    </row>
    <row r="8" spans="1:9" ht="50.25" customHeight="1" x14ac:dyDescent="0.25">
      <c r="A8" s="106" t="s">
        <v>286</v>
      </c>
      <c r="B8" s="107"/>
      <c r="C8" s="75"/>
      <c r="D8" s="72"/>
      <c r="E8" s="72"/>
      <c r="F8" s="72"/>
      <c r="G8" s="72"/>
      <c r="H8" s="72"/>
      <c r="I8" s="72"/>
    </row>
    <row r="9" spans="1:9" ht="30" x14ac:dyDescent="0.25">
      <c r="A9" s="76" t="s">
        <v>287</v>
      </c>
      <c r="B9" s="77" t="s">
        <v>184</v>
      </c>
      <c r="C9" s="78"/>
      <c r="D9" s="79"/>
      <c r="E9" s="79"/>
      <c r="F9" s="79"/>
      <c r="G9" s="79"/>
      <c r="H9" s="79"/>
      <c r="I9" s="79"/>
    </row>
    <row r="10" spans="1:9" x14ac:dyDescent="0.25">
      <c r="A10" s="3" t="s">
        <v>288</v>
      </c>
      <c r="B10" s="80">
        <v>84</v>
      </c>
      <c r="C10" s="75"/>
      <c r="D10" s="72"/>
      <c r="E10" s="72"/>
      <c r="F10" s="72"/>
      <c r="G10" s="72"/>
      <c r="H10" s="72"/>
      <c r="I10" s="72"/>
    </row>
    <row r="11" spans="1:9" ht="30" x14ac:dyDescent="0.25">
      <c r="A11" s="3" t="s">
        <v>289</v>
      </c>
      <c r="B11" s="80">
        <v>84</v>
      </c>
      <c r="C11" s="75"/>
      <c r="D11" s="72"/>
      <c r="E11" s="72"/>
      <c r="F11" s="72"/>
      <c r="G11" s="72"/>
      <c r="H11" s="72"/>
      <c r="I11" s="72"/>
    </row>
    <row r="12" spans="1:9" ht="30" x14ac:dyDescent="0.25">
      <c r="A12" s="3" t="s">
        <v>290</v>
      </c>
      <c r="B12" s="80">
        <v>84</v>
      </c>
      <c r="C12" s="75"/>
      <c r="D12" s="72"/>
      <c r="E12" s="72"/>
      <c r="F12" s="72"/>
      <c r="G12" s="72"/>
      <c r="H12" s="72"/>
      <c r="I12" s="72"/>
    </row>
    <row r="13" spans="1:9" ht="30" x14ac:dyDescent="0.25">
      <c r="A13" s="3" t="s">
        <v>291</v>
      </c>
      <c r="B13" s="80">
        <v>84</v>
      </c>
      <c r="C13" s="75"/>
      <c r="D13" s="72"/>
      <c r="E13" s="72"/>
      <c r="F13" s="72"/>
      <c r="G13" s="72"/>
      <c r="H13" s="72"/>
      <c r="I13" s="72"/>
    </row>
    <row r="14" spans="1:9" ht="30" x14ac:dyDescent="0.25">
      <c r="A14" s="3" t="s">
        <v>292</v>
      </c>
      <c r="B14" s="6">
        <v>84</v>
      </c>
      <c r="C14" s="75"/>
      <c r="D14" s="72"/>
      <c r="E14" s="72"/>
      <c r="F14" s="72"/>
      <c r="G14" s="72"/>
      <c r="H14" s="72"/>
      <c r="I14" s="72"/>
    </row>
    <row r="15" spans="1:9" ht="45" x14ac:dyDescent="0.25">
      <c r="A15" s="3" t="s">
        <v>293</v>
      </c>
      <c r="B15" s="80">
        <v>44</v>
      </c>
      <c r="C15" s="75"/>
      <c r="D15" s="72"/>
      <c r="E15" s="72"/>
      <c r="F15" s="72"/>
      <c r="G15" s="72"/>
      <c r="H15" s="72"/>
      <c r="I15" s="72"/>
    </row>
    <row r="16" spans="1:9" ht="31.5" customHeight="1" x14ac:dyDescent="0.25">
      <c r="A16" s="108" t="s">
        <v>294</v>
      </c>
      <c r="B16" s="109"/>
      <c r="C16" s="75"/>
      <c r="D16" s="72"/>
      <c r="E16" s="72"/>
      <c r="F16" s="72"/>
      <c r="G16" s="72"/>
      <c r="H16" s="72"/>
      <c r="I16" s="72"/>
    </row>
    <row r="17" spans="1:9" ht="30" x14ac:dyDescent="0.25">
      <c r="A17" s="76" t="s">
        <v>287</v>
      </c>
      <c r="B17" s="77" t="s">
        <v>184</v>
      </c>
      <c r="C17" s="75"/>
      <c r="D17" s="72"/>
      <c r="E17" s="72"/>
      <c r="F17" s="72"/>
      <c r="G17" s="72"/>
      <c r="H17" s="72"/>
      <c r="I17" s="72"/>
    </row>
    <row r="18" spans="1:9" ht="30" x14ac:dyDescent="0.25">
      <c r="A18" s="8" t="s">
        <v>295</v>
      </c>
      <c r="B18" s="80">
        <v>0</v>
      </c>
      <c r="C18" s="75"/>
      <c r="D18" s="72"/>
      <c r="E18" s="72"/>
      <c r="F18" s="72"/>
      <c r="G18" s="72"/>
      <c r="H18" s="72"/>
      <c r="I18" s="72"/>
    </row>
    <row r="19" spans="1:9" ht="30" x14ac:dyDescent="0.25">
      <c r="A19" s="8" t="s">
        <v>296</v>
      </c>
      <c r="B19" s="6">
        <v>0</v>
      </c>
      <c r="C19" s="72"/>
      <c r="D19" s="72"/>
      <c r="E19" s="72"/>
      <c r="F19" s="72"/>
      <c r="G19" s="72"/>
      <c r="H19" s="72"/>
      <c r="I19" s="72"/>
    </row>
  </sheetData>
  <sheetProtection algorithmName="SHA-512" hashValue="oC15gT6B83X7TJDSGMBxxkuo66UAkSpuc6unFvkBGiyvusTrk3ochK+PtivlzZXvnE8Gkp9IM6uu1F/cfY6Pbg==" saltValue="GuiWAZGHdgSUL8X5HWzWtA==" spinCount="100000" sheet="1" objects="1" scenarios="1"/>
  <mergeCells count="4">
    <mergeCell ref="A3:B3"/>
    <mergeCell ref="A7:B7"/>
    <mergeCell ref="A8:B8"/>
    <mergeCell ref="A16:B16"/>
  </mergeCells>
  <dataValidations count="2">
    <dataValidation type="whole" operator="greaterThanOrEqual" allowBlank="1" showInputMessage="1" showErrorMessage="1" error="Enter whole number" sqref="B5 B10:B15 B18:B19" xr:uid="{F71E6469-290D-42DC-9990-7527B8C49285}">
      <formula1>0</formula1>
    </dataValidation>
    <dataValidation type="whole" allowBlank="1" showInputMessage="1" showErrorMessage="1" error="Enter whole number" sqref="A1" xr:uid="{91736091-B4AB-4E02-B511-547F744C6926}">
      <formula1>0</formula1>
      <formula2>2000000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HOPWA Provider</vt:lpstr>
      <vt:lpstr>Contact</vt:lpstr>
      <vt:lpstr>DEM &amp; Prior Living</vt:lpstr>
      <vt:lpstr>Leveraging</vt:lpstr>
      <vt:lpstr>TBRA</vt:lpstr>
      <vt:lpstr>STRMU</vt:lpstr>
      <vt:lpstr>PHP</vt:lpstr>
      <vt:lpstr>ATC &amp; Totals</vt:lpstr>
      <vt:lpstr>BEN_TOT</vt:lpstr>
      <vt:lpstr>IND_TOT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Tory Johnson</dc:creator>
  <cp:lastModifiedBy>Tory Johnson</cp:lastModifiedBy>
  <dcterms:created xsi:type="dcterms:W3CDTF">2025-10-24T20:55:25Z</dcterms:created>
  <dcterms:modified xsi:type="dcterms:W3CDTF">2025-10-26T17:22:48Z</dcterms:modified>
</cp:coreProperties>
</file>